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5" activeTab="0"/>
  </bookViews>
  <sheets>
    <sheet name="LUNA MAI 2017" sheetId="1" r:id="rId1"/>
    <sheet name="Dict explicativ" sheetId="2" r:id="rId2"/>
  </sheets>
  <definedNames/>
  <calcPr fullCalcOnLoad="1"/>
</workbook>
</file>

<file path=xl/sharedStrings.xml><?xml version="1.0" encoding="utf-8"?>
<sst xmlns="http://schemas.openxmlformats.org/spreadsheetml/2006/main" count="61" uniqueCount="55">
  <si>
    <t>Axa prioritara</t>
  </si>
  <si>
    <t>Prioritatea de investitii</t>
  </si>
  <si>
    <t>Nr. Apel</t>
  </si>
  <si>
    <t>Din care nr. Proiecte respinse</t>
  </si>
  <si>
    <t>PROIECTE DEPUSE</t>
  </si>
  <si>
    <t>PROIECTE RESPINSE</t>
  </si>
  <si>
    <t>valoare totala, Mil LEI</t>
  </si>
  <si>
    <t>valoare eligibila, Mil LEI</t>
  </si>
  <si>
    <t>valoare solicitata, 
Mil LEI</t>
  </si>
  <si>
    <t>Nr. proiecte depuse</t>
  </si>
  <si>
    <t>valoare totala, , 
Mil LEI</t>
  </si>
  <si>
    <t>valoare solicitata, Mil LEI</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</si>
  <si>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</si>
  <si>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</si>
  <si>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</si>
  <si>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Valorile exprimate in milioane lei se calculeaza cu trei zecimale</t>
  </si>
  <si>
    <t>ex. 72.346.234 lei va fi 72,346 mil lei</t>
  </si>
  <si>
    <t>Nr. proiecte in selectie</t>
  </si>
  <si>
    <t>Data inchidere apel, LL/ZZ/AA</t>
  </si>
  <si>
    <t>% acoperire alocare apel/regiune</t>
  </si>
  <si>
    <t>Alocare apel/regiuneMil LEI</t>
  </si>
  <si>
    <t>POR/2016/5/5.1/1</t>
  </si>
  <si>
    <t>5.1</t>
  </si>
  <si>
    <t>2.1.A</t>
  </si>
  <si>
    <t>2.1.A/2016</t>
  </si>
  <si>
    <t>3.1.A</t>
  </si>
  <si>
    <t>POR/2016/3/3.1/A/1</t>
  </si>
  <si>
    <t>5.2</t>
  </si>
  <si>
    <t>POR/2016/5/5.2/1</t>
  </si>
  <si>
    <t>6.1</t>
  </si>
  <si>
    <t>POR 2016/6/6.1/1</t>
  </si>
  <si>
    <t>7.1</t>
  </si>
  <si>
    <t>POR/2016/7/7.1/1</t>
  </si>
  <si>
    <t>16.11.2016</t>
  </si>
  <si>
    <t>25.11.2016</t>
  </si>
  <si>
    <t>02.12.2016</t>
  </si>
  <si>
    <t>Din care conforme si eligibile</t>
  </si>
  <si>
    <t>3.1.B</t>
  </si>
  <si>
    <t xml:space="preserve">POR/2016/3/3.1/B/1/7 REGIUNI </t>
  </si>
  <si>
    <t>POR 2016/6/6.1/2</t>
  </si>
  <si>
    <t>2.2</t>
  </si>
  <si>
    <t>POR/102/2/2</t>
  </si>
  <si>
    <t>8.1</t>
  </si>
  <si>
    <t>P.O.R./8/8.1/8.3/A/1</t>
  </si>
  <si>
    <t>Curs InforEuro MAI 2017</t>
  </si>
  <si>
    <t>04.05.2017</t>
  </si>
  <si>
    <t>30.08.2017</t>
  </si>
  <si>
    <t>04.09.2017</t>
  </si>
  <si>
    <t>15.10.2017</t>
  </si>
  <si>
    <t>13.07.2017</t>
  </si>
  <si>
    <t>21.10.2017</t>
  </si>
  <si>
    <t>29.08.2017</t>
  </si>
  <si>
    <t>POR/2016/5/5.2/2</t>
  </si>
  <si>
    <t>POR/2016/7/7.1/2</t>
  </si>
  <si>
    <t>Alocare apel este suma solicitata confom Ghidului solicitantului calculata in lei la cursul InforEuro din luna raportarii</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</si>
</sst>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_);_(\$* \(#,##0\);_(\$* &quot;-&quot;_);_(@_)"/>
    <numFmt numFmtId="181" formatCode="_(\$* #,##0.00_);_(\$* \(#,##0.00\);_(\$* &quot;-&quot;??_);_(@_)"/>
    <numFmt numFmtId="182" formatCode="dd\.mm\.yyyy\ "/>
    <numFmt numFmtId="183" formatCode="#,##0.0000"/>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418]d\ mmmm\ yyyy"/>
    <numFmt numFmtId="192" formatCode="[$-409]dddd\,\ mmmm\ d\,\ yyyy"/>
    <numFmt numFmtId="193" formatCode="[$-409]d\-mmm\-yy;@"/>
    <numFmt numFmtId="194" formatCode="[$-409]h:mm:ss\ AM/PM"/>
    <numFmt numFmtId="195" formatCode="0.00000000000"/>
  </numFmts>
  <fonts count="37">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4476A7"/>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182" fontId="0" fillId="0" borderId="0" applyNumberFormat="0" applyFill="0" applyBorder="0" applyAlignment="0" applyProtection="0"/>
    <xf numFmtId="182"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80" fontId="0" fillId="0" borderId="0">
      <alignment/>
      <protection/>
    </xf>
    <xf numFmtId="171" fontId="0" fillId="0" borderId="0">
      <alignment/>
      <protection/>
    </xf>
    <xf numFmtId="181" fontId="0" fillId="0" borderId="0">
      <alignment/>
      <protection/>
    </xf>
    <xf numFmtId="45" fontId="0" fillId="0" borderId="0">
      <alignment/>
      <protection/>
    </xf>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19" fillId="0" borderId="0">
      <alignment/>
      <protection/>
    </xf>
    <xf numFmtId="0" fontId="0" fillId="32" borderId="7" applyNumberFormat="0" applyFont="0" applyAlignment="0" applyProtection="0"/>
    <xf numFmtId="0" fontId="32" fillId="27"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6">
    <xf numFmtId="0" fontId="0" fillId="0" borderId="0" xfId="0"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184" fontId="0" fillId="0" borderId="10" xfId="0" applyNumberFormat="1" applyBorder="1" applyAlignment="1">
      <alignment horizontal="center" vertical="center"/>
    </xf>
    <xf numFmtId="0" fontId="0" fillId="34" borderId="0" xfId="0" applyFill="1" applyBorder="1" applyAlignment="1">
      <alignment horizontal="center"/>
    </xf>
    <xf numFmtId="0" fontId="0" fillId="33" borderId="11" xfId="0" applyFont="1" applyFill="1" applyBorder="1" applyAlignment="1">
      <alignment horizontal="center" vertical="center" wrapText="1"/>
    </xf>
    <xf numFmtId="0" fontId="0" fillId="0" borderId="11" xfId="0" applyFont="1" applyBorder="1" applyAlignment="1">
      <alignment horizontal="center"/>
    </xf>
    <xf numFmtId="0" fontId="0" fillId="33" borderId="12" xfId="0" applyFont="1" applyFill="1" applyBorder="1" applyAlignment="1">
      <alignment horizontal="center" vertical="center" wrapText="1"/>
    </xf>
    <xf numFmtId="185" fontId="0" fillId="0" borderId="10" xfId="0" applyNumberFormat="1" applyFont="1" applyBorder="1" applyAlignment="1">
      <alignment horizontal="center"/>
    </xf>
    <xf numFmtId="185" fontId="0" fillId="0" borderId="12" xfId="0" applyNumberFormat="1" applyFont="1" applyBorder="1" applyAlignment="1">
      <alignment horizontal="center"/>
    </xf>
    <xf numFmtId="49" fontId="0" fillId="0" borderId="10" xfId="0" applyNumberFormat="1" applyBorder="1" applyAlignment="1">
      <alignment horizontal="center"/>
    </xf>
    <xf numFmtId="185" fontId="1" fillId="0" borderId="0" xfId="0" applyNumberFormat="1" applyFont="1" applyAlignment="1">
      <alignment horizontal="center"/>
    </xf>
    <xf numFmtId="185" fontId="0" fillId="0" borderId="10" xfId="0" applyNumberFormat="1" applyBorder="1" applyAlignment="1">
      <alignment horizontal="center"/>
    </xf>
    <xf numFmtId="0" fontId="0" fillId="35" borderId="13" xfId="0" applyFont="1" applyFill="1" applyBorder="1" applyAlignment="1">
      <alignment horizontal="center" vertical="center" wrapText="1"/>
    </xf>
    <xf numFmtId="49" fontId="0" fillId="0" borderId="14" xfId="0" applyNumberFormat="1" applyFont="1" applyBorder="1" applyAlignment="1">
      <alignment horizontal="center"/>
    </xf>
    <xf numFmtId="0" fontId="0" fillId="0" borderId="14" xfId="0" applyFont="1" applyBorder="1" applyAlignment="1">
      <alignment horizontal="center"/>
    </xf>
    <xf numFmtId="185" fontId="0" fillId="0" borderId="14" xfId="0" applyNumberFormat="1" applyFont="1" applyBorder="1" applyAlignment="1">
      <alignment horizontal="center"/>
    </xf>
    <xf numFmtId="185" fontId="0" fillId="0" borderId="15" xfId="0" applyNumberFormat="1" applyFont="1" applyBorder="1" applyAlignment="1">
      <alignment horizontal="center"/>
    </xf>
    <xf numFmtId="0" fontId="0" fillId="0" borderId="16" xfId="0" applyFont="1" applyBorder="1" applyAlignment="1">
      <alignment horizontal="center"/>
    </xf>
    <xf numFmtId="184" fontId="0" fillId="0" borderId="14" xfId="0" applyNumberFormat="1" applyBorder="1" applyAlignment="1">
      <alignment horizontal="center"/>
    </xf>
    <xf numFmtId="190" fontId="0" fillId="0" borderId="14" xfId="0" applyNumberFormat="1" applyFont="1" applyBorder="1" applyAlignment="1">
      <alignment horizontal="center"/>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xf>
    <xf numFmtId="185" fontId="1" fillId="0" borderId="11" xfId="0" applyNumberFormat="1" applyFont="1" applyBorder="1" applyAlignment="1">
      <alignment horizontal="center"/>
    </xf>
    <xf numFmtId="0" fontId="0" fillId="0" borderId="14" xfId="0" applyFont="1" applyBorder="1" applyAlignment="1">
      <alignment horizontal="center"/>
    </xf>
    <xf numFmtId="49" fontId="0" fillId="34" borderId="14" xfId="0" applyNumberFormat="1" applyFont="1" applyFill="1" applyBorder="1" applyAlignment="1">
      <alignment horizontal="center"/>
    </xf>
    <xf numFmtId="0" fontId="36" fillId="0" borderId="0" xfId="0" applyFont="1" applyAlignment="1">
      <alignment/>
    </xf>
    <xf numFmtId="2" fontId="0" fillId="0" borderId="0" xfId="0" applyNumberFormat="1" applyAlignment="1">
      <alignment/>
    </xf>
    <xf numFmtId="185" fontId="0" fillId="0" borderId="0" xfId="0" applyNumberFormat="1" applyAlignment="1">
      <alignment/>
    </xf>
    <xf numFmtId="49" fontId="0" fillId="34" borderId="10" xfId="0" applyNumberFormat="1" applyFill="1" applyBorder="1" applyAlignment="1">
      <alignment horizontal="center"/>
    </xf>
    <xf numFmtId="0" fontId="0" fillId="34" borderId="14" xfId="0" applyFont="1" applyFill="1" applyBorder="1" applyAlignment="1">
      <alignment horizontal="center"/>
    </xf>
    <xf numFmtId="0" fontId="0" fillId="34" borderId="10" xfId="0" applyFont="1" applyFill="1" applyBorder="1" applyAlignment="1">
      <alignment horizontal="center"/>
    </xf>
    <xf numFmtId="185" fontId="0" fillId="34" borderId="10" xfId="0" applyNumberFormat="1" applyFont="1" applyFill="1" applyBorder="1" applyAlignment="1">
      <alignment horizontal="center"/>
    </xf>
    <xf numFmtId="185" fontId="0" fillId="34" borderId="12" xfId="0" applyNumberFormat="1" applyFont="1" applyFill="1" applyBorder="1" applyAlignment="1">
      <alignment horizontal="center"/>
    </xf>
    <xf numFmtId="0" fontId="0" fillId="34" borderId="11" xfId="0" applyFont="1" applyFill="1" applyBorder="1" applyAlignment="1">
      <alignment horizontal="center"/>
    </xf>
    <xf numFmtId="0" fontId="0" fillId="34" borderId="0" xfId="0" applyFill="1" applyAlignment="1">
      <alignment/>
    </xf>
    <xf numFmtId="0" fontId="0" fillId="0" borderId="14" xfId="0" applyFont="1" applyBorder="1" applyAlignment="1">
      <alignment horizontal="center"/>
    </xf>
    <xf numFmtId="0" fontId="0" fillId="0" borderId="10" xfId="0" applyFont="1" applyBorder="1" applyAlignment="1">
      <alignment horizontal="center"/>
    </xf>
    <xf numFmtId="185" fontId="0" fillId="0" borderId="10" xfId="0" applyNumberFormat="1" applyFont="1" applyBorder="1" applyAlignment="1">
      <alignment horizontal="center"/>
    </xf>
    <xf numFmtId="185" fontId="0" fillId="0" borderId="12" xfId="0" applyNumberFormat="1" applyFont="1" applyBorder="1" applyAlignment="1">
      <alignment horizontal="center"/>
    </xf>
    <xf numFmtId="0" fontId="0" fillId="0" borderId="11" xfId="0" applyFont="1" applyBorder="1" applyAlignment="1">
      <alignment horizontal="center"/>
    </xf>
    <xf numFmtId="185" fontId="0" fillId="0" borderId="17" xfId="0" applyNumberFormat="1" applyFont="1" applyBorder="1" applyAlignment="1">
      <alignment horizontal="center"/>
    </xf>
    <xf numFmtId="0" fontId="0" fillId="2" borderId="10" xfId="0" applyFont="1" applyFill="1" applyBorder="1" applyAlignment="1">
      <alignment horizontal="center"/>
    </xf>
    <xf numFmtId="0" fontId="0" fillId="0" borderId="10" xfId="0" applyBorder="1" applyAlignment="1">
      <alignment horizontal="center" vertical="center"/>
    </xf>
    <xf numFmtId="0" fontId="0" fillId="33" borderId="18" xfId="0" applyFont="1"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11" xfId="0" applyFont="1" applyFill="1" applyBorder="1" applyAlignment="1">
      <alignment horizontal="center"/>
    </xf>
    <xf numFmtId="0" fontId="0" fillId="33" borderId="10" xfId="0" applyFill="1" applyBorder="1" applyAlignment="1">
      <alignment horizont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3" xfId="0" applyFont="1" applyBorder="1" applyAlignment="1">
      <alignment horizontal="center" vertical="center"/>
    </xf>
    <xf numFmtId="185" fontId="1" fillId="0" borderId="20" xfId="0" applyNumberFormat="1" applyFont="1" applyBorder="1" applyAlignment="1">
      <alignment horizontal="center" vertical="center"/>
    </xf>
    <xf numFmtId="185" fontId="1" fillId="0" borderId="14" xfId="0" applyNumberFormat="1" applyFont="1" applyBorder="1" applyAlignment="1">
      <alignment horizontal="center" vertical="center"/>
    </xf>
    <xf numFmtId="184" fontId="0" fillId="0" borderId="20" xfId="0" applyNumberFormat="1" applyBorder="1" applyAlignment="1">
      <alignment horizontal="center" vertical="center"/>
    </xf>
    <xf numFmtId="184" fontId="0" fillId="0" borderId="14" xfId="0" applyNumberFormat="1" applyBorder="1" applyAlignment="1">
      <alignment horizontal="center" vertical="center"/>
    </xf>
    <xf numFmtId="185" fontId="1" fillId="34" borderId="20" xfId="0" applyNumberFormat="1" applyFont="1" applyFill="1" applyBorder="1" applyAlignment="1">
      <alignment horizontal="center" vertical="center"/>
    </xf>
    <xf numFmtId="185" fontId="1" fillId="34" borderId="14" xfId="0" applyNumberFormat="1" applyFont="1" applyFill="1" applyBorder="1" applyAlignment="1">
      <alignment horizontal="center" vertical="center"/>
    </xf>
    <xf numFmtId="184" fontId="0" fillId="34" borderId="20" xfId="0" applyNumberFormat="1" applyFill="1" applyBorder="1" applyAlignment="1">
      <alignment horizontal="center" vertical="center"/>
    </xf>
    <xf numFmtId="184" fontId="0" fillId="34" borderId="14" xfId="0" applyNumberFormat="1" applyFill="1" applyBorder="1" applyAlignment="1">
      <alignment horizontal="center" vertical="center"/>
    </xf>
    <xf numFmtId="0" fontId="0" fillId="0" borderId="0" xfId="0"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tabSelected="1" zoomScalePageLayoutView="0" workbookViewId="0" topLeftCell="A1">
      <selection activeCell="A2" sqref="A2"/>
    </sheetView>
  </sheetViews>
  <sheetFormatPr defaultColWidth="9.140625" defaultRowHeight="12.75"/>
  <cols>
    <col min="1" max="1" width="9.140625" style="0" customWidth="1"/>
    <col min="2" max="2" width="12.140625" style="0" customWidth="1"/>
    <col min="3" max="3" width="28.421875" style="0" bestFit="1" customWidth="1"/>
    <col min="4" max="4" width="14.00390625" style="0" customWidth="1"/>
    <col min="5" max="5" width="9.421875" style="0" customWidth="1"/>
    <col min="6" max="6" width="12.57421875" style="0" bestFit="1" customWidth="1"/>
    <col min="7" max="7" width="22.140625" style="0" customWidth="1"/>
    <col min="8" max="8" width="19.57421875" style="0" customWidth="1"/>
    <col min="9" max="9" width="10.57421875" style="0" customWidth="1"/>
    <col min="10" max="10" width="10.8515625" style="0" customWidth="1"/>
    <col min="11" max="11" width="13.57421875" style="0" customWidth="1"/>
    <col min="15" max="15" width="11.421875" style="0" customWidth="1"/>
    <col min="16" max="16" width="11.00390625" style="0" bestFit="1" customWidth="1"/>
    <col min="17" max="17" width="16.00390625" style="0" customWidth="1"/>
  </cols>
  <sheetData>
    <row r="1" spans="1:14" ht="12.75">
      <c r="A1" s="1"/>
      <c r="B1" s="1"/>
      <c r="C1" s="1"/>
      <c r="D1" s="1"/>
      <c r="E1" s="47" t="s">
        <v>4</v>
      </c>
      <c r="F1" s="48"/>
      <c r="G1" s="48"/>
      <c r="H1" s="49"/>
      <c r="I1" s="50" t="s">
        <v>5</v>
      </c>
      <c r="J1" s="51"/>
      <c r="K1" s="51"/>
      <c r="L1" s="51"/>
      <c r="M1" s="7"/>
      <c r="N1" s="7"/>
    </row>
    <row r="2" spans="1:17" ht="51">
      <c r="A2" s="2" t="s">
        <v>0</v>
      </c>
      <c r="B2" s="2" t="s">
        <v>1</v>
      </c>
      <c r="C2" s="2" t="s">
        <v>2</v>
      </c>
      <c r="D2" s="2" t="s">
        <v>18</v>
      </c>
      <c r="E2" s="2" t="s">
        <v>9</v>
      </c>
      <c r="F2" s="2" t="s">
        <v>6</v>
      </c>
      <c r="G2" s="2" t="s">
        <v>7</v>
      </c>
      <c r="H2" s="10" t="s">
        <v>8</v>
      </c>
      <c r="I2" s="8" t="s">
        <v>3</v>
      </c>
      <c r="J2" s="2" t="s">
        <v>10</v>
      </c>
      <c r="K2" s="2" t="s">
        <v>7</v>
      </c>
      <c r="L2" s="2" t="s">
        <v>11</v>
      </c>
      <c r="M2" s="2" t="s">
        <v>17</v>
      </c>
      <c r="N2" s="24" t="s">
        <v>36</v>
      </c>
      <c r="O2" s="2" t="s">
        <v>20</v>
      </c>
      <c r="P2" s="2" t="s">
        <v>19</v>
      </c>
      <c r="Q2" s="16" t="s">
        <v>44</v>
      </c>
    </row>
    <row r="3" spans="1:16" ht="15.75" customHeight="1">
      <c r="A3" s="52">
        <v>2</v>
      </c>
      <c r="B3" s="17" t="s">
        <v>23</v>
      </c>
      <c r="C3" s="18" t="s">
        <v>24</v>
      </c>
      <c r="D3" s="17" t="s">
        <v>45</v>
      </c>
      <c r="E3" s="18">
        <v>482</v>
      </c>
      <c r="F3" s="23">
        <v>479.896</v>
      </c>
      <c r="G3" s="19">
        <v>410.873</v>
      </c>
      <c r="H3" s="20">
        <v>346.774</v>
      </c>
      <c r="I3" s="21">
        <v>112</v>
      </c>
      <c r="J3" s="19">
        <v>107.997</v>
      </c>
      <c r="K3" s="19">
        <v>91.69</v>
      </c>
      <c r="L3" s="20">
        <v>77.427</v>
      </c>
      <c r="M3" s="18">
        <f>E3-I3</f>
        <v>370</v>
      </c>
      <c r="N3" s="25">
        <v>270</v>
      </c>
      <c r="O3" s="14">
        <f>40.99*Q7</f>
        <v>185.63551200000003</v>
      </c>
      <c r="P3" s="22">
        <f aca="true" t="shared" si="0" ref="P3:P14">(H3-L3)/O3</f>
        <v>1.4509454419475512</v>
      </c>
    </row>
    <row r="4" spans="1:16" ht="15.75" customHeight="1">
      <c r="A4" s="53"/>
      <c r="B4" s="17" t="s">
        <v>40</v>
      </c>
      <c r="C4" s="27" t="s">
        <v>41</v>
      </c>
      <c r="D4" s="28" t="s">
        <v>46</v>
      </c>
      <c r="E4" s="18">
        <v>90</v>
      </c>
      <c r="F4" s="23">
        <v>431.29</v>
      </c>
      <c r="G4" s="19">
        <v>371.017</v>
      </c>
      <c r="H4" s="20">
        <v>245.989</v>
      </c>
      <c r="I4" s="21">
        <v>5</v>
      </c>
      <c r="J4" s="19">
        <v>30.748</v>
      </c>
      <c r="K4" s="19">
        <v>26.305</v>
      </c>
      <c r="L4" s="20">
        <v>15.918</v>
      </c>
      <c r="M4" s="18">
        <f>E4-I4</f>
        <v>85</v>
      </c>
      <c r="N4" s="25">
        <v>10</v>
      </c>
      <c r="O4" s="14">
        <f>30.28*Q7</f>
        <v>137.132064</v>
      </c>
      <c r="P4" s="22">
        <f t="shared" si="0"/>
        <v>1.6777330792600043</v>
      </c>
    </row>
    <row r="5" spans="1:16" ht="15.75" customHeight="1">
      <c r="A5" s="52">
        <v>3</v>
      </c>
      <c r="B5" s="17" t="s">
        <v>25</v>
      </c>
      <c r="C5" s="18" t="s">
        <v>26</v>
      </c>
      <c r="D5" s="17" t="s">
        <v>33</v>
      </c>
      <c r="E5" s="18">
        <v>7</v>
      </c>
      <c r="F5" s="19">
        <v>36.289</v>
      </c>
      <c r="G5" s="19">
        <v>34.97</v>
      </c>
      <c r="H5" s="20">
        <v>20.982</v>
      </c>
      <c r="I5" s="21">
        <v>4</v>
      </c>
      <c r="J5" s="19">
        <v>32.923</v>
      </c>
      <c r="K5" s="19">
        <v>31.922</v>
      </c>
      <c r="L5" s="20">
        <v>19.153</v>
      </c>
      <c r="M5" s="18">
        <f>E5-I5</f>
        <v>3</v>
      </c>
      <c r="N5" s="25">
        <v>3</v>
      </c>
      <c r="O5" s="26">
        <f>63.79*Q7</f>
        <v>288.892152</v>
      </c>
      <c r="P5" s="22">
        <f t="shared" si="0"/>
        <v>0.006331082334143852</v>
      </c>
    </row>
    <row r="6" spans="1:16" ht="15.75" customHeight="1">
      <c r="A6" s="53"/>
      <c r="B6" s="17" t="s">
        <v>37</v>
      </c>
      <c r="C6" s="18" t="s">
        <v>38</v>
      </c>
      <c r="D6" s="17" t="s">
        <v>47</v>
      </c>
      <c r="E6" s="18">
        <v>0</v>
      </c>
      <c r="F6" s="19">
        <v>0</v>
      </c>
      <c r="G6" s="19">
        <v>0</v>
      </c>
      <c r="H6" s="20">
        <v>0</v>
      </c>
      <c r="I6" s="21">
        <v>0</v>
      </c>
      <c r="J6" s="19">
        <v>0</v>
      </c>
      <c r="K6" s="19">
        <v>0</v>
      </c>
      <c r="L6" s="20">
        <v>0</v>
      </c>
      <c r="M6" s="18">
        <v>0</v>
      </c>
      <c r="N6" s="25">
        <v>0</v>
      </c>
      <c r="O6" s="26">
        <f>50.85*Q7</f>
        <v>230.28948000000003</v>
      </c>
      <c r="P6" s="22">
        <f t="shared" si="0"/>
        <v>0</v>
      </c>
    </row>
    <row r="7" spans="1:17" ht="15">
      <c r="A7" s="52">
        <v>5</v>
      </c>
      <c r="B7" s="17" t="s">
        <v>22</v>
      </c>
      <c r="C7" s="18" t="s">
        <v>21</v>
      </c>
      <c r="D7" s="17" t="s">
        <v>34</v>
      </c>
      <c r="E7" s="18">
        <v>74</v>
      </c>
      <c r="F7" s="19">
        <v>955.525</v>
      </c>
      <c r="G7" s="19">
        <v>941.039</v>
      </c>
      <c r="H7" s="20">
        <v>921.82</v>
      </c>
      <c r="I7" s="21">
        <v>42</v>
      </c>
      <c r="J7" s="19">
        <v>590.938</v>
      </c>
      <c r="K7" s="19">
        <v>583.704</v>
      </c>
      <c r="L7" s="20">
        <v>571.632</v>
      </c>
      <c r="M7" s="18">
        <f aca="true" t="shared" si="1" ref="M7:M14">E7-I7</f>
        <v>32</v>
      </c>
      <c r="N7" s="25">
        <v>32</v>
      </c>
      <c r="O7" s="26">
        <f>42.86*Q7</f>
        <v>194.10436800000002</v>
      </c>
      <c r="P7" s="22">
        <f t="shared" si="0"/>
        <v>1.8041222029583592</v>
      </c>
      <c r="Q7" s="29">
        <v>4.5288</v>
      </c>
    </row>
    <row r="8" spans="1:16" ht="15" customHeight="1">
      <c r="A8" s="56"/>
      <c r="B8" s="13" t="s">
        <v>27</v>
      </c>
      <c r="C8" s="18" t="s">
        <v>28</v>
      </c>
      <c r="D8" s="17" t="s">
        <v>34</v>
      </c>
      <c r="E8" s="4">
        <v>16</v>
      </c>
      <c r="F8" s="11">
        <v>147.315</v>
      </c>
      <c r="G8" s="11">
        <v>147.108</v>
      </c>
      <c r="H8" s="12">
        <v>144.166</v>
      </c>
      <c r="I8" s="9">
        <v>11</v>
      </c>
      <c r="J8" s="11">
        <v>126.535</v>
      </c>
      <c r="K8" s="11">
        <v>126.343</v>
      </c>
      <c r="L8" s="11">
        <v>123.815</v>
      </c>
      <c r="M8" s="18">
        <f t="shared" si="1"/>
        <v>5</v>
      </c>
      <c r="N8" s="25">
        <v>5</v>
      </c>
      <c r="O8" s="57">
        <f>15.75*Q7</f>
        <v>71.32860000000001</v>
      </c>
      <c r="P8" s="59">
        <f t="shared" si="0"/>
        <v>0.28531332452901076</v>
      </c>
    </row>
    <row r="9" spans="1:16" ht="15" customHeight="1">
      <c r="A9" s="53"/>
      <c r="B9" s="13" t="s">
        <v>27</v>
      </c>
      <c r="C9" s="39" t="s">
        <v>52</v>
      </c>
      <c r="D9" s="17" t="s">
        <v>48</v>
      </c>
      <c r="E9" s="40">
        <v>0</v>
      </c>
      <c r="F9" s="41">
        <v>0</v>
      </c>
      <c r="G9" s="41">
        <v>0</v>
      </c>
      <c r="H9" s="42">
        <v>0</v>
      </c>
      <c r="I9" s="43">
        <v>0</v>
      </c>
      <c r="J9" s="41">
        <v>0</v>
      </c>
      <c r="K9" s="41">
        <v>0</v>
      </c>
      <c r="L9" s="44">
        <v>0</v>
      </c>
      <c r="M9" s="27">
        <v>0</v>
      </c>
      <c r="N9" s="45">
        <v>0</v>
      </c>
      <c r="O9" s="58"/>
      <c r="P9" s="60"/>
    </row>
    <row r="10" spans="1:16" s="38" customFormat="1" ht="15" customHeight="1">
      <c r="A10" s="54">
        <v>6</v>
      </c>
      <c r="B10" s="32" t="s">
        <v>29</v>
      </c>
      <c r="C10" s="33" t="s">
        <v>30</v>
      </c>
      <c r="D10" s="28" t="s">
        <v>33</v>
      </c>
      <c r="E10" s="34">
        <v>1</v>
      </c>
      <c r="F10" s="35">
        <v>329.717</v>
      </c>
      <c r="G10" s="35">
        <v>307.885</v>
      </c>
      <c r="H10" s="36">
        <v>301.727</v>
      </c>
      <c r="I10" s="37">
        <v>1</v>
      </c>
      <c r="J10" s="35">
        <v>329.717</v>
      </c>
      <c r="K10" s="35">
        <v>307.885</v>
      </c>
      <c r="L10" s="36">
        <v>301.727</v>
      </c>
      <c r="M10" s="33">
        <f t="shared" si="1"/>
        <v>0</v>
      </c>
      <c r="N10" s="25">
        <v>0</v>
      </c>
      <c r="O10" s="61">
        <f>139.16*Q7</f>
        <v>630.227808</v>
      </c>
      <c r="P10" s="63">
        <f>(H11-L11)/O10</f>
        <v>0.4787586269122546</v>
      </c>
    </row>
    <row r="11" spans="1:16" s="38" customFormat="1" ht="15" customHeight="1">
      <c r="A11" s="55"/>
      <c r="B11" s="32" t="s">
        <v>29</v>
      </c>
      <c r="C11" s="33" t="s">
        <v>39</v>
      </c>
      <c r="D11" s="28" t="s">
        <v>49</v>
      </c>
      <c r="E11" s="34">
        <v>3</v>
      </c>
      <c r="F11" s="35">
        <v>659.152</v>
      </c>
      <c r="G11" s="35">
        <v>620.647</v>
      </c>
      <c r="H11" s="36">
        <v>608.234</v>
      </c>
      <c r="I11" s="37">
        <v>2</v>
      </c>
      <c r="J11" s="35">
        <v>329.435</v>
      </c>
      <c r="K11" s="35">
        <v>312.762</v>
      </c>
      <c r="L11" s="35">
        <v>306.507</v>
      </c>
      <c r="M11" s="33">
        <v>1</v>
      </c>
      <c r="N11" s="25">
        <v>1</v>
      </c>
      <c r="O11" s="62"/>
      <c r="P11" s="64"/>
    </row>
    <row r="12" spans="1:16" ht="15" customHeight="1">
      <c r="A12" s="54">
        <v>7</v>
      </c>
      <c r="B12" s="13" t="s">
        <v>31</v>
      </c>
      <c r="C12" s="18" t="s">
        <v>32</v>
      </c>
      <c r="D12" s="17" t="s">
        <v>35</v>
      </c>
      <c r="E12" s="4">
        <v>9</v>
      </c>
      <c r="F12" s="11">
        <v>121.033</v>
      </c>
      <c r="G12" s="11">
        <v>120.809</v>
      </c>
      <c r="H12" s="12">
        <v>118.322</v>
      </c>
      <c r="I12" s="9">
        <v>6</v>
      </c>
      <c r="J12" s="11">
        <v>80.775</v>
      </c>
      <c r="K12" s="11">
        <v>80.552</v>
      </c>
      <c r="L12" s="11">
        <v>78.881</v>
      </c>
      <c r="M12" s="18">
        <f t="shared" si="1"/>
        <v>3</v>
      </c>
      <c r="N12" s="25">
        <v>3</v>
      </c>
      <c r="O12" s="57">
        <f>17.05*Q7</f>
        <v>77.21604</v>
      </c>
      <c r="P12" s="59">
        <f t="shared" si="0"/>
        <v>0.5107876550001788</v>
      </c>
    </row>
    <row r="13" spans="1:16" ht="15" customHeight="1">
      <c r="A13" s="55"/>
      <c r="B13" s="13" t="s">
        <v>31</v>
      </c>
      <c r="C13" s="39" t="s">
        <v>53</v>
      </c>
      <c r="D13" s="17" t="s">
        <v>50</v>
      </c>
      <c r="E13" s="40">
        <v>0</v>
      </c>
      <c r="F13" s="41">
        <v>0</v>
      </c>
      <c r="G13" s="41">
        <v>0</v>
      </c>
      <c r="H13" s="42">
        <v>0</v>
      </c>
      <c r="I13" s="43">
        <v>0</v>
      </c>
      <c r="J13" s="41">
        <v>0</v>
      </c>
      <c r="K13" s="41">
        <v>0</v>
      </c>
      <c r="L13" s="41">
        <v>0</v>
      </c>
      <c r="M13" s="27">
        <v>0</v>
      </c>
      <c r="N13" s="45">
        <v>0</v>
      </c>
      <c r="O13" s="58"/>
      <c r="P13" s="60"/>
    </row>
    <row r="14" spans="1:16" ht="12.75">
      <c r="A14" s="46">
        <v>8</v>
      </c>
      <c r="B14" s="13" t="s">
        <v>42</v>
      </c>
      <c r="C14" s="5" t="s">
        <v>43</v>
      </c>
      <c r="D14" s="3" t="s">
        <v>51</v>
      </c>
      <c r="E14" s="4">
        <v>1</v>
      </c>
      <c r="F14" s="35">
        <v>2.19</v>
      </c>
      <c r="G14" s="35">
        <v>2.183</v>
      </c>
      <c r="H14" s="36">
        <v>2.139</v>
      </c>
      <c r="I14" s="9">
        <v>0</v>
      </c>
      <c r="J14" s="11">
        <v>0</v>
      </c>
      <c r="K14" s="11">
        <v>0</v>
      </c>
      <c r="L14" s="11">
        <v>0</v>
      </c>
      <c r="M14" s="18">
        <f t="shared" si="1"/>
        <v>1</v>
      </c>
      <c r="N14" s="25">
        <v>0</v>
      </c>
      <c r="O14" s="15">
        <f>4.69*Q7</f>
        <v>21.240072000000005</v>
      </c>
      <c r="P14" s="22">
        <f t="shared" si="0"/>
        <v>0.10070587331342376</v>
      </c>
    </row>
    <row r="15" spans="1:16" ht="12.75">
      <c r="A15" s="5"/>
      <c r="B15" s="13"/>
      <c r="C15" s="5"/>
      <c r="D15" s="3"/>
      <c r="E15" s="4"/>
      <c r="F15" s="11"/>
      <c r="G15" s="11"/>
      <c r="H15" s="12"/>
      <c r="I15" s="9"/>
      <c r="J15" s="11"/>
      <c r="K15" s="11"/>
      <c r="L15" s="11"/>
      <c r="M15" s="4"/>
      <c r="N15" s="25"/>
      <c r="O15" s="15"/>
      <c r="P15" s="6"/>
    </row>
    <row r="16" spans="1:16" ht="12.75">
      <c r="A16" s="5"/>
      <c r="B16" s="13"/>
      <c r="C16" s="5"/>
      <c r="D16" s="3"/>
      <c r="E16" s="4"/>
      <c r="F16" s="11"/>
      <c r="G16" s="11"/>
      <c r="H16" s="12"/>
      <c r="I16" s="9"/>
      <c r="J16" s="11"/>
      <c r="K16" s="11"/>
      <c r="L16" s="11"/>
      <c r="M16" s="4"/>
      <c r="N16" s="25"/>
      <c r="O16" s="15"/>
      <c r="P16" s="6"/>
    </row>
    <row r="17" spans="1:16" ht="12.75">
      <c r="A17" s="5"/>
      <c r="B17" s="13"/>
      <c r="C17" s="5"/>
      <c r="D17" s="3"/>
      <c r="E17" s="4"/>
      <c r="F17" s="11"/>
      <c r="G17" s="11"/>
      <c r="H17" s="12"/>
      <c r="I17" s="9"/>
      <c r="J17" s="11"/>
      <c r="K17" s="11"/>
      <c r="L17" s="11"/>
      <c r="M17" s="4"/>
      <c r="N17" s="25"/>
      <c r="O17" s="15"/>
      <c r="P17" s="6"/>
    </row>
    <row r="18" spans="1:16" ht="12.75">
      <c r="A18" s="5"/>
      <c r="B18" s="13"/>
      <c r="C18" s="5"/>
      <c r="D18" s="3"/>
      <c r="E18" s="4"/>
      <c r="F18" s="11"/>
      <c r="G18" s="11"/>
      <c r="H18" s="12"/>
      <c r="I18" s="9"/>
      <c r="J18" s="11"/>
      <c r="K18" s="11"/>
      <c r="L18" s="11"/>
      <c r="M18" s="4"/>
      <c r="N18" s="25"/>
      <c r="O18" s="15"/>
      <c r="P18" s="6"/>
    </row>
    <row r="19" spans="1:16" ht="12.75">
      <c r="A19" s="5"/>
      <c r="B19" s="13"/>
      <c r="C19" s="5"/>
      <c r="D19" s="3"/>
      <c r="E19" s="4"/>
      <c r="F19" s="11"/>
      <c r="G19" s="11"/>
      <c r="H19" s="12"/>
      <c r="I19" s="9"/>
      <c r="J19" s="11"/>
      <c r="K19" s="11"/>
      <c r="L19" s="11"/>
      <c r="M19" s="4"/>
      <c r="N19" s="25"/>
      <c r="O19" s="15"/>
      <c r="P19" s="6"/>
    </row>
    <row r="20" spans="1:16" ht="12.75">
      <c r="A20" s="5"/>
      <c r="B20" s="13"/>
      <c r="C20" s="5"/>
      <c r="D20" s="3"/>
      <c r="E20" s="4"/>
      <c r="F20" s="11"/>
      <c r="G20" s="11"/>
      <c r="H20" s="12"/>
      <c r="I20" s="9"/>
      <c r="J20" s="11"/>
      <c r="K20" s="11"/>
      <c r="L20" s="11"/>
      <c r="M20" s="4"/>
      <c r="N20" s="25"/>
      <c r="O20" s="15"/>
      <c r="P20" s="6"/>
    </row>
    <row r="21" spans="1:16" ht="12.75">
      <c r="A21" s="5"/>
      <c r="B21" s="13"/>
      <c r="C21" s="5"/>
      <c r="D21" s="3"/>
      <c r="E21" s="4"/>
      <c r="F21" s="11"/>
      <c r="G21" s="11"/>
      <c r="H21" s="12"/>
      <c r="I21" s="9"/>
      <c r="J21" s="11"/>
      <c r="K21" s="11"/>
      <c r="L21" s="11"/>
      <c r="M21" s="4"/>
      <c r="N21" s="25"/>
      <c r="O21" s="15"/>
      <c r="P21" s="6"/>
    </row>
    <row r="29" spans="7:8" ht="12.75">
      <c r="G29" s="30"/>
      <c r="H29" s="30"/>
    </row>
    <row r="30" spans="8:10" ht="12.75">
      <c r="H30" s="31"/>
      <c r="J30" s="31"/>
    </row>
    <row r="33" ht="12.75">
      <c r="H33" s="30"/>
    </row>
    <row r="34" ht="12.75">
      <c r="K34" s="30"/>
    </row>
    <row r="35" ht="12.75">
      <c r="H35" s="30"/>
    </row>
    <row r="36" spans="8:10" ht="12.75">
      <c r="H36" s="30"/>
      <c r="I36" s="30"/>
      <c r="J36" s="31"/>
    </row>
  </sheetData>
  <sheetProtection/>
  <mergeCells count="13">
    <mergeCell ref="A12:A13"/>
    <mergeCell ref="O8:O9"/>
    <mergeCell ref="P8:P9"/>
    <mergeCell ref="O12:O13"/>
    <mergeCell ref="P12:P13"/>
    <mergeCell ref="O10:O11"/>
    <mergeCell ref="P10:P11"/>
    <mergeCell ref="E1:H1"/>
    <mergeCell ref="I1:L1"/>
    <mergeCell ref="A3:A4"/>
    <mergeCell ref="A5:A6"/>
    <mergeCell ref="A10:A11"/>
    <mergeCell ref="A7:A9"/>
  </mergeCells>
  <printOptions/>
  <pageMargins left="0.75" right="0.75" top="1" bottom="1"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1" sqref="A1:G1"/>
    </sheetView>
  </sheetViews>
  <sheetFormatPr defaultColWidth="9.140625" defaultRowHeight="12.75"/>
  <sheetData>
    <row r="1" spans="1:7" ht="39" customHeight="1">
      <c r="A1" s="65" t="s">
        <v>12</v>
      </c>
      <c r="B1" s="65"/>
      <c r="C1" s="65"/>
      <c r="D1" s="65"/>
      <c r="E1" s="65"/>
      <c r="F1" s="65"/>
      <c r="G1" s="65"/>
    </row>
    <row r="2" spans="1:7" ht="40.5" customHeight="1">
      <c r="A2" s="65" t="s">
        <v>13</v>
      </c>
      <c r="B2" s="65"/>
      <c r="C2" s="65"/>
      <c r="D2" s="65"/>
      <c r="E2" s="65"/>
      <c r="F2" s="65"/>
      <c r="G2" s="65"/>
    </row>
    <row r="3" spans="1:7" ht="24.75" customHeight="1">
      <c r="A3" s="65" t="s">
        <v>14</v>
      </c>
      <c r="B3" s="65"/>
      <c r="C3" s="65"/>
      <c r="D3" s="65"/>
      <c r="E3" s="65"/>
      <c r="F3" s="65"/>
      <c r="G3" s="65"/>
    </row>
    <row r="4" spans="1:7" ht="27" customHeight="1">
      <c r="A4" s="65" t="s">
        <v>54</v>
      </c>
      <c r="B4" s="65"/>
      <c r="C4" s="65"/>
      <c r="D4" s="65"/>
      <c r="E4" s="65"/>
      <c r="F4" s="65"/>
      <c r="G4" s="65"/>
    </row>
    <row r="5" ht="13.5" customHeight="1">
      <c r="A5" t="s">
        <v>15</v>
      </c>
    </row>
    <row r="6" ht="12.75">
      <c r="A6" t="s">
        <v>16</v>
      </c>
    </row>
  </sheetData>
  <sheetProtection/>
  <mergeCells count="4">
    <mergeCell ref="A1:G1"/>
    <mergeCell ref="A2:G2"/>
    <mergeCell ref="A3:G3"/>
    <mergeCell ref="A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BOUROSU</dc:creator>
  <cp:keywords/>
  <dc:description/>
  <cp:lastModifiedBy>Catalin Amarinei</cp:lastModifiedBy>
  <cp:lastPrinted>2016-10-03T10:23:16Z</cp:lastPrinted>
  <dcterms:created xsi:type="dcterms:W3CDTF">2016-06-29T09:37:39Z</dcterms:created>
  <dcterms:modified xsi:type="dcterms:W3CDTF">2017-06-19T13:17:44Z</dcterms:modified>
  <cp:category/>
  <cp:version/>
  <cp:contentType/>
  <cp:contentStatus/>
</cp:coreProperties>
</file>