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12210" activeTab="2"/>
  </bookViews>
  <sheets>
    <sheet name="LUNA FEBRUARIE 2017" sheetId="1" r:id="rId1"/>
    <sheet name="Dict explicativ" sheetId="2" r:id="rId2"/>
    <sheet name="sapt 13.03 - 17.03.2017" sheetId="3" r:id="rId3"/>
  </sheets>
  <definedNames/>
  <calcPr fullCalcOnLoad="1"/>
</workbook>
</file>

<file path=xl/sharedStrings.xml><?xml version="1.0" encoding="utf-8"?>
<sst xmlns="http://schemas.openxmlformats.org/spreadsheetml/2006/main" count="98" uniqueCount="57">
  <si>
    <t>Axa prioritara</t>
  </si>
  <si>
    <t>Prioritatea de investitii</t>
  </si>
  <si>
    <t>Nr. Apel</t>
  </si>
  <si>
    <t>Din care nr. Proiecte respinse</t>
  </si>
  <si>
    <t>PROIECTE DEPUSE</t>
  </si>
  <si>
    <t>PROIECTE RESPINSE</t>
  </si>
  <si>
    <t>valoare totala, Mil LEI</t>
  </si>
  <si>
    <t>valoare eligibila, Mil LEI</t>
  </si>
  <si>
    <t>valoare solicitata, 
Mil LEI</t>
  </si>
  <si>
    <t>Nr. proiecte depuse</t>
  </si>
  <si>
    <t>valoare totala, , 
Mil LEI</t>
  </si>
  <si>
    <t>valoare solicitata, Mil LEI</t>
  </si>
  <si>
    <t>Valoare totala este formata din cofinantare UE (FEDR) la care se adauga cofinantarea de la bugetul de stat (BS), contributia beneficiarului la cheltuielile eligibile (CBCHE), precum si cheltuielile neeligibile ale proiectului</t>
  </si>
  <si>
    <t>Valoarea eligibila este formata din cofinantare UE (FEDR) la care se adauga cofinantarea de la bugetul de stat (BS), contributia beneficiarului la cheltuielile eligibile (CBCHE)</t>
  </si>
  <si>
    <t>Valoarea solicitata este formata din cofinantare UE (FEDR) si cofinantarea de la bugetul de stat (BS)</t>
  </si>
  <si>
    <t>Valorile exprimate in milioane lei se calculeaza cu trei zecimale</t>
  </si>
  <si>
    <t>ex. 72.346.234 lei va fi 72,346 mil lei</t>
  </si>
  <si>
    <t>Nr. proiecte in selectie</t>
  </si>
  <si>
    <t>Data inchidere apel, LL/ZZ/AA</t>
  </si>
  <si>
    <t>% acoperire alocare apel/regiune</t>
  </si>
  <si>
    <t>Alocare apel/regiuneMil LEI</t>
  </si>
  <si>
    <t>CONTRACTE SEMNATE</t>
  </si>
  <si>
    <t>Nr</t>
  </si>
  <si>
    <t>POR/2016/5/5.1/1</t>
  </si>
  <si>
    <t>5.1</t>
  </si>
  <si>
    <t>2.1.A</t>
  </si>
  <si>
    <t>2.1.A/2016</t>
  </si>
  <si>
    <t>3.1.A</t>
  </si>
  <si>
    <t>POR/2016/3/3.1/A/1</t>
  </si>
  <si>
    <t>5.2</t>
  </si>
  <si>
    <t>POR/2016/5/5.2/1</t>
  </si>
  <si>
    <t>6.1</t>
  </si>
  <si>
    <t>POR 2016/6/6.1/1</t>
  </si>
  <si>
    <t>7.1</t>
  </si>
  <si>
    <t>POR/2016/7/7.1/1</t>
  </si>
  <si>
    <t>27.04.2017</t>
  </si>
  <si>
    <t>16.11.2016</t>
  </si>
  <si>
    <t>25.11.2016</t>
  </si>
  <si>
    <t>25.11.2017</t>
  </si>
  <si>
    <t>02.12.2016</t>
  </si>
  <si>
    <t>Curs InforEuro Februarie 2017</t>
  </si>
  <si>
    <t>Din care conforme si eligibile</t>
  </si>
  <si>
    <t>3.1.B</t>
  </si>
  <si>
    <t xml:space="preserve">POR/2016/3/3.1/B/1/7 REGIUNI </t>
  </si>
  <si>
    <t>28.08.2017</t>
  </si>
  <si>
    <t>POR 2016/6/6.1/2</t>
  </si>
  <si>
    <t>06.07.2017</t>
  </si>
  <si>
    <t>2.2</t>
  </si>
  <si>
    <t>POR/102/2/2</t>
  </si>
  <si>
    <t>23.08.2017</t>
  </si>
  <si>
    <t>8.1</t>
  </si>
  <si>
    <t>P.O.R./8/8.1/8.3/A/1</t>
  </si>
  <si>
    <t>3.1 B</t>
  </si>
  <si>
    <t>05.12.2016</t>
  </si>
  <si>
    <t>Alocare apel este suma solicitata confom Ghidului solicitantului calculata in lei la cursul InforEuro din luna raportarii</t>
  </si>
  <si>
    <t>Curs Inforeur martie</t>
  </si>
  <si>
    <t>Alocare apel/regiuneMil EUR</t>
  </si>
</sst>
</file>

<file path=xl/styles.xml><?xml version="1.0" encoding="utf-8"?>
<styleSheet xmlns="http://schemas.openxmlformats.org/spreadsheetml/2006/main">
  <numFmts count="39">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RON&quot;;\-#,##0\ &quot;RON&quot;"/>
    <numFmt numFmtId="173" formatCode="#,##0\ &quot;RON&quot;;[Red]\-#,##0\ &quot;RON&quot;"/>
    <numFmt numFmtId="174" formatCode="#,##0.00\ &quot;RON&quot;;\-#,##0.00\ &quot;RON&quot;"/>
    <numFmt numFmtId="175" formatCode="#,##0.00\ &quot;RON&quot;;[Red]\-#,##0.00\ &quot;RON&quot;"/>
    <numFmt numFmtId="176" formatCode="_-* #,##0\ &quot;RON&quot;_-;\-* #,##0\ &quot;RON&quot;_-;_-* &quot;-&quot;\ &quot;RON&quot;_-;_-@_-"/>
    <numFmt numFmtId="177" formatCode="_-* #,##0\ _R_O_N_-;\-* #,##0\ _R_O_N_-;_-* &quot;-&quot;\ _R_O_N_-;_-@_-"/>
    <numFmt numFmtId="178" formatCode="_-* #,##0.00\ &quot;RON&quot;_-;\-* #,##0.00\ &quot;RON&quot;_-;_-* &quot;-&quot;??\ &quot;RON&quot;_-;_-@_-"/>
    <numFmt numFmtId="179" formatCode="_-* #,##0.00\ _R_O_N_-;\-* #,##0.00\ _R_O_N_-;_-* &quot;-&quot;??\ _R_O_N_-;_-@_-"/>
    <numFmt numFmtId="180" formatCode="_(\$* #,##0_);_(\$* \(#,##0\);_(\$* &quot;-&quot;_);_(@_)"/>
    <numFmt numFmtId="181" formatCode="_(\$* #,##0.00_);_(\$* \(#,##0.00\);_(\$* &quot;-&quot;??_);_(@_)"/>
    <numFmt numFmtId="182" formatCode="dd\.mm\.yyyy\ "/>
    <numFmt numFmtId="183" formatCode="#,##0.0000"/>
    <numFmt numFmtId="184" formatCode="0.0%"/>
    <numFmt numFmtId="185" formatCode="0.000"/>
    <numFmt numFmtId="186" formatCode="&quot;Yes&quot;;&quot;Yes&quot;;&quot;No&quot;"/>
    <numFmt numFmtId="187" formatCode="&quot;True&quot;;&quot;True&quot;;&quot;False&quot;"/>
    <numFmt numFmtId="188" formatCode="&quot;On&quot;;&quot;On&quot;;&quot;Off&quot;"/>
    <numFmt numFmtId="189" formatCode="[$€-2]\ #,##0.00_);[Red]\([$€-2]\ #,##0.00\)"/>
    <numFmt numFmtId="190" formatCode="#,##0.000"/>
    <numFmt numFmtId="191" formatCode="[$-418]d\ mmmm\ yyyy"/>
    <numFmt numFmtId="192" formatCode="[$-409]dddd\,\ mmmm\ d\,\ yyyy"/>
    <numFmt numFmtId="193" formatCode="[$-409]d\-mmm\-yy;@"/>
    <numFmt numFmtId="194" formatCode="[$-409]h:mm:ss\ AM/PM"/>
  </numFmts>
  <fonts count="35">
    <font>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000"/>
        <bgColor indexed="64"/>
      </patternFill>
    </fill>
    <fill>
      <patternFill patternType="solid">
        <fgColor theme="0"/>
        <bgColor indexed="64"/>
      </patternFill>
    </fill>
    <fill>
      <patternFill patternType="solid">
        <fgColor rgb="FFFFFF0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style="thin"/>
      <right style="double"/>
      <top style="thin"/>
      <bottom style="thin"/>
    </border>
    <border>
      <left style="thin"/>
      <right style="thin"/>
      <top>
        <color indexed="63"/>
      </top>
      <bottom>
        <color indexed="63"/>
      </bottom>
    </border>
    <border>
      <left style="thin"/>
      <right style="thin"/>
      <top>
        <color indexed="63"/>
      </top>
      <bottom style="thin"/>
    </border>
    <border>
      <left style="thin"/>
      <right style="double"/>
      <top>
        <color indexed="63"/>
      </top>
      <bottom style="thin"/>
    </border>
    <border>
      <left>
        <color indexed="63"/>
      </left>
      <right style="thin"/>
      <top>
        <color indexed="63"/>
      </top>
      <bottom style="thin"/>
    </border>
    <border>
      <left>
        <color indexed="63"/>
      </left>
      <right>
        <color indexed="63"/>
      </right>
      <top>
        <color indexed="63"/>
      </top>
      <bottom style="thin"/>
    </border>
    <border>
      <left>
        <color indexed="63"/>
      </left>
      <right style="double"/>
      <top>
        <color indexed="63"/>
      </top>
      <bottom style="thin"/>
    </border>
    <border>
      <left style="thin"/>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182" fontId="0" fillId="0" borderId="0" applyNumberFormat="0" applyFill="0" applyBorder="0" applyAlignment="0" applyProtection="0"/>
    <xf numFmtId="182"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20" fillId="26" borderId="0" applyNumberFormat="0" applyBorder="0" applyAlignment="0" applyProtection="0"/>
    <xf numFmtId="0" fontId="21" fillId="27" borderId="1" applyNumberFormat="0" applyAlignment="0" applyProtection="0"/>
    <xf numFmtId="0" fontId="22" fillId="28" borderId="2" applyNumberFormat="0" applyAlignment="0" applyProtection="0"/>
    <xf numFmtId="180" fontId="0" fillId="0" borderId="0">
      <alignment/>
      <protection/>
    </xf>
    <xf numFmtId="171" fontId="0" fillId="0" borderId="0">
      <alignment/>
      <protection/>
    </xf>
    <xf numFmtId="181" fontId="0" fillId="0" borderId="0">
      <alignment/>
      <protection/>
    </xf>
    <xf numFmtId="45" fontId="0" fillId="0" borderId="0">
      <alignment/>
      <protection/>
    </xf>
    <xf numFmtId="0" fontId="23" fillId="0" borderId="0" applyNumberFormat="0" applyFill="0" applyBorder="0" applyAlignment="0" applyProtection="0"/>
    <xf numFmtId="0" fontId="24" fillId="29" borderId="0" applyNumberFormat="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28" fillId="30" borderId="1" applyNumberFormat="0" applyAlignment="0" applyProtection="0"/>
    <xf numFmtId="0" fontId="29" fillId="0" borderId="6" applyNumberFormat="0" applyFill="0" applyAlignment="0" applyProtection="0"/>
    <xf numFmtId="0" fontId="30" fillId="31" borderId="0" applyNumberFormat="0" applyBorder="0" applyAlignment="0" applyProtection="0"/>
    <xf numFmtId="0" fontId="18" fillId="0" borderId="0">
      <alignment/>
      <protection/>
    </xf>
    <xf numFmtId="0" fontId="0" fillId="32" borderId="7" applyNumberFormat="0" applyFont="0" applyAlignment="0" applyProtection="0"/>
    <xf numFmtId="0" fontId="31" fillId="27" borderId="8" applyNumberFormat="0" applyAlignment="0" applyProtection="0"/>
    <xf numFmtId="9" fontId="0" fillId="0" borderId="0">
      <alignment/>
      <protection/>
    </xf>
    <xf numFmtId="0" fontId="32" fillId="0" borderId="0" applyNumberFormat="0" applyFill="0" applyBorder="0" applyAlignment="0" applyProtection="0"/>
    <xf numFmtId="0" fontId="33" fillId="0" borderId="9" applyNumberFormat="0" applyFill="0" applyAlignment="0" applyProtection="0"/>
    <xf numFmtId="0" fontId="34" fillId="0" borderId="0" applyNumberFormat="0" applyFill="0" applyBorder="0" applyAlignment="0" applyProtection="0"/>
  </cellStyleXfs>
  <cellXfs count="61">
    <xf numFmtId="0" fontId="0" fillId="0" borderId="0" xfId="0" applyAlignment="1">
      <alignment/>
    </xf>
    <xf numFmtId="0" fontId="0" fillId="0" borderId="0" xfId="0" applyFont="1" applyAlignment="1">
      <alignment/>
    </xf>
    <xf numFmtId="0" fontId="0" fillId="33" borderId="10" xfId="0" applyFont="1" applyFill="1" applyBorder="1" applyAlignment="1">
      <alignment horizontal="center" vertical="center" wrapText="1"/>
    </xf>
    <xf numFmtId="0" fontId="0" fillId="0" borderId="10" xfId="0" applyFont="1" applyBorder="1" applyAlignment="1">
      <alignment horizontal="center"/>
    </xf>
    <xf numFmtId="0" fontId="0" fillId="0" borderId="10" xfId="0" applyFont="1" applyBorder="1" applyAlignment="1">
      <alignment horizontal="center"/>
    </xf>
    <xf numFmtId="0" fontId="0" fillId="0" borderId="10" xfId="0" applyBorder="1" applyAlignment="1">
      <alignment horizontal="center"/>
    </xf>
    <xf numFmtId="0" fontId="0" fillId="34" borderId="0" xfId="0" applyFill="1" applyBorder="1" applyAlignment="1">
      <alignment horizontal="center"/>
    </xf>
    <xf numFmtId="0" fontId="0" fillId="33" borderId="11" xfId="0" applyFont="1" applyFill="1" applyBorder="1" applyAlignment="1">
      <alignment horizontal="center" vertical="center" wrapText="1"/>
    </xf>
    <xf numFmtId="0" fontId="0" fillId="0" borderId="11" xfId="0" applyFont="1" applyBorder="1" applyAlignment="1">
      <alignment horizontal="center"/>
    </xf>
    <xf numFmtId="0" fontId="0" fillId="33" borderId="12" xfId="0" applyFont="1" applyFill="1" applyBorder="1" applyAlignment="1">
      <alignment horizontal="center" vertical="center" wrapText="1"/>
    </xf>
    <xf numFmtId="185" fontId="0" fillId="0" borderId="10" xfId="0" applyNumberFormat="1" applyFont="1" applyBorder="1" applyAlignment="1">
      <alignment horizontal="center"/>
    </xf>
    <xf numFmtId="185" fontId="0" fillId="0" borderId="12" xfId="0" applyNumberFormat="1" applyFont="1" applyBorder="1" applyAlignment="1">
      <alignment horizontal="center"/>
    </xf>
    <xf numFmtId="49" fontId="0" fillId="0" borderId="10" xfId="0" applyNumberFormat="1" applyBorder="1" applyAlignment="1">
      <alignment horizontal="center"/>
    </xf>
    <xf numFmtId="185" fontId="1" fillId="0" borderId="0" xfId="0" applyNumberFormat="1" applyFont="1" applyAlignment="1">
      <alignment horizontal="center"/>
    </xf>
    <xf numFmtId="185" fontId="0" fillId="0" borderId="10" xfId="0" applyNumberFormat="1" applyBorder="1" applyAlignment="1">
      <alignment horizontal="center"/>
    </xf>
    <xf numFmtId="0" fontId="0" fillId="35" borderId="13" xfId="0" applyFont="1" applyFill="1" applyBorder="1" applyAlignment="1">
      <alignment horizontal="center" vertical="center" wrapText="1"/>
    </xf>
    <xf numFmtId="0" fontId="0" fillId="35" borderId="0" xfId="0" applyFill="1" applyAlignment="1">
      <alignment horizontal="center"/>
    </xf>
    <xf numFmtId="49" fontId="0" fillId="0" borderId="14" xfId="0" applyNumberFormat="1" applyFont="1" applyBorder="1" applyAlignment="1">
      <alignment horizontal="center"/>
    </xf>
    <xf numFmtId="0" fontId="0" fillId="0" borderId="14" xfId="0" applyFont="1" applyBorder="1" applyAlignment="1">
      <alignment horizontal="center"/>
    </xf>
    <xf numFmtId="185" fontId="0" fillId="0" borderId="14" xfId="0" applyNumberFormat="1" applyFont="1" applyBorder="1" applyAlignment="1">
      <alignment horizontal="center"/>
    </xf>
    <xf numFmtId="185" fontId="0" fillId="0" borderId="15" xfId="0" applyNumberFormat="1" applyFont="1" applyBorder="1" applyAlignment="1">
      <alignment horizontal="center"/>
    </xf>
    <xf numFmtId="0" fontId="0" fillId="0" borderId="16" xfId="0" applyFont="1" applyBorder="1" applyAlignment="1">
      <alignment horizontal="center"/>
    </xf>
    <xf numFmtId="184" fontId="0" fillId="0" borderId="14" xfId="0" applyNumberFormat="1" applyBorder="1" applyAlignment="1">
      <alignment horizontal="center"/>
    </xf>
    <xf numFmtId="190" fontId="0" fillId="0" borderId="14" xfId="0" applyNumberFormat="1" applyFont="1" applyBorder="1" applyAlignment="1">
      <alignment horizontal="center"/>
    </xf>
    <xf numFmtId="0" fontId="0" fillId="2" borderId="10" xfId="0" applyFont="1" applyFill="1" applyBorder="1" applyAlignment="1">
      <alignment horizontal="center" vertical="center" wrapText="1"/>
    </xf>
    <xf numFmtId="0" fontId="0" fillId="2" borderId="10" xfId="0" applyFont="1" applyFill="1" applyBorder="1" applyAlignment="1">
      <alignment horizontal="center"/>
    </xf>
    <xf numFmtId="185" fontId="1" fillId="0" borderId="11" xfId="0" applyNumberFormat="1" applyFont="1" applyBorder="1" applyAlignment="1">
      <alignment horizontal="center"/>
    </xf>
    <xf numFmtId="49" fontId="0" fillId="0" borderId="14" xfId="0" applyNumberFormat="1" applyFont="1" applyFill="1" applyBorder="1" applyAlignment="1">
      <alignment horizontal="center"/>
    </xf>
    <xf numFmtId="0" fontId="0" fillId="0" borderId="14" xfId="0" applyFont="1" applyBorder="1" applyAlignment="1">
      <alignment horizontal="center"/>
    </xf>
    <xf numFmtId="49" fontId="0" fillId="34" borderId="14" xfId="0" applyNumberFormat="1" applyFont="1" applyFill="1" applyBorder="1" applyAlignment="1">
      <alignment horizontal="center"/>
    </xf>
    <xf numFmtId="0" fontId="0" fillId="33" borderId="17" xfId="0" applyFont="1" applyFill="1" applyBorder="1" applyAlignment="1">
      <alignment horizontal="center"/>
    </xf>
    <xf numFmtId="0" fontId="0" fillId="33" borderId="17" xfId="0" applyFill="1" applyBorder="1" applyAlignment="1">
      <alignment horizontal="center"/>
    </xf>
    <xf numFmtId="0" fontId="0" fillId="33" borderId="18" xfId="0" applyFill="1" applyBorder="1" applyAlignment="1">
      <alignment horizontal="center"/>
    </xf>
    <xf numFmtId="0" fontId="0" fillId="33" borderId="11" xfId="0" applyFont="1" applyFill="1" applyBorder="1" applyAlignment="1">
      <alignment horizontal="center"/>
    </xf>
    <xf numFmtId="0" fontId="0" fillId="33" borderId="10" xfId="0" applyFill="1" applyBorder="1" applyAlignment="1">
      <alignment horizontal="center"/>
    </xf>
    <xf numFmtId="0" fontId="0" fillId="0" borderId="19" xfId="0" applyFont="1" applyBorder="1" applyAlignment="1">
      <alignment horizontal="center"/>
    </xf>
    <xf numFmtId="0" fontId="0" fillId="0" borderId="14" xfId="0" applyFont="1" applyBorder="1" applyAlignment="1">
      <alignment horizontal="center"/>
    </xf>
    <xf numFmtId="0" fontId="0" fillId="0" borderId="19" xfId="0" applyBorder="1" applyAlignment="1">
      <alignment horizontal="center"/>
    </xf>
    <xf numFmtId="0" fontId="0" fillId="0" borderId="14" xfId="0" applyBorder="1" applyAlignment="1">
      <alignment horizontal="center"/>
    </xf>
    <xf numFmtId="0" fontId="0" fillId="0" borderId="0" xfId="0" applyAlignment="1">
      <alignment horizontal="left" wrapText="1"/>
    </xf>
    <xf numFmtId="0" fontId="18" fillId="0" borderId="0" xfId="55">
      <alignment/>
      <protection/>
    </xf>
    <xf numFmtId="4" fontId="18" fillId="0" borderId="10" xfId="55" applyNumberFormat="1" applyBorder="1" applyAlignment="1">
      <alignment horizontal="center"/>
      <protection/>
    </xf>
    <xf numFmtId="184" fontId="18" fillId="0" borderId="10" xfId="55" applyNumberFormat="1" applyBorder="1" applyAlignment="1">
      <alignment horizontal="center" vertical="center"/>
      <protection/>
    </xf>
    <xf numFmtId="0" fontId="18" fillId="0" borderId="10" xfId="55" applyBorder="1" applyAlignment="1">
      <alignment horizontal="center"/>
      <protection/>
    </xf>
    <xf numFmtId="0" fontId="0" fillId="0" borderId="10" xfId="55" applyFont="1" applyBorder="1" applyAlignment="1">
      <alignment horizontal="center"/>
      <protection/>
    </xf>
    <xf numFmtId="0" fontId="18" fillId="0" borderId="10" xfId="55" applyFont="1" applyBorder="1" applyAlignment="1">
      <alignment horizontal="center"/>
      <protection/>
    </xf>
    <xf numFmtId="190" fontId="18" fillId="0" borderId="10" xfId="55" applyNumberFormat="1" applyBorder="1" applyAlignment="1">
      <alignment horizontal="center"/>
      <protection/>
    </xf>
    <xf numFmtId="0" fontId="18" fillId="0" borderId="14" xfId="55" applyBorder="1" applyAlignment="1">
      <alignment horizontal="center"/>
      <protection/>
    </xf>
    <xf numFmtId="0" fontId="18" fillId="0" borderId="19" xfId="55" applyBorder="1" applyAlignment="1">
      <alignment horizontal="center"/>
      <protection/>
    </xf>
    <xf numFmtId="14" fontId="18" fillId="0" borderId="10" xfId="55" applyNumberFormat="1" applyFont="1" applyBorder="1" applyAlignment="1">
      <alignment horizontal="center"/>
      <protection/>
    </xf>
    <xf numFmtId="0" fontId="0" fillId="0" borderId="14" xfId="55" applyFont="1" applyBorder="1" applyAlignment="1">
      <alignment horizontal="center"/>
      <protection/>
    </xf>
    <xf numFmtId="49" fontId="18" fillId="0" borderId="10" xfId="55" applyNumberFormat="1" applyBorder="1" applyAlignment="1">
      <alignment horizontal="center"/>
      <protection/>
    </xf>
    <xf numFmtId="14" fontId="18" fillId="0" borderId="14" xfId="55" applyNumberFormat="1" applyFont="1" applyBorder="1" applyAlignment="1">
      <alignment horizontal="center"/>
      <protection/>
    </xf>
    <xf numFmtId="0" fontId="0" fillId="0" borderId="14" xfId="55" applyFont="1" applyBorder="1" applyAlignment="1">
      <alignment horizontal="center"/>
      <protection/>
    </xf>
    <xf numFmtId="49" fontId="18" fillId="0" borderId="14" xfId="55" applyNumberFormat="1" applyFont="1" applyBorder="1" applyAlignment="1">
      <alignment horizontal="center"/>
      <protection/>
    </xf>
    <xf numFmtId="0" fontId="0" fillId="0" borderId="19" xfId="55" applyFont="1" applyBorder="1" applyAlignment="1">
      <alignment horizontal="center"/>
      <protection/>
    </xf>
    <xf numFmtId="49" fontId="0" fillId="0" borderId="14" xfId="55" applyNumberFormat="1" applyFont="1" applyBorder="1" applyAlignment="1">
      <alignment horizontal="center"/>
      <protection/>
    </xf>
    <xf numFmtId="0" fontId="0" fillId="0" borderId="19" xfId="55" applyNumberFormat="1" applyFont="1" applyBorder="1" applyAlignment="1">
      <alignment horizontal="center"/>
      <protection/>
    </xf>
    <xf numFmtId="0" fontId="18" fillId="33" borderId="10" xfId="55" applyFont="1" applyFill="1" applyBorder="1" applyAlignment="1">
      <alignment horizontal="center" vertical="center" wrapText="1"/>
      <protection/>
    </xf>
    <xf numFmtId="0" fontId="18" fillId="33" borderId="17" xfId="55" applyFont="1" applyFill="1" applyBorder="1" applyAlignment="1">
      <alignment horizontal="center"/>
      <protection/>
    </xf>
    <xf numFmtId="0" fontId="0" fillId="0" borderId="0" xfId="55" applyFont="1">
      <alignment/>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Q12"/>
  <sheetViews>
    <sheetView zoomScalePageLayoutView="0" workbookViewId="0" topLeftCell="A1">
      <selection activeCell="F29" sqref="F29"/>
    </sheetView>
  </sheetViews>
  <sheetFormatPr defaultColWidth="9.140625" defaultRowHeight="12.75"/>
  <cols>
    <col min="1" max="1" width="9.140625" style="0" customWidth="1"/>
    <col min="2" max="2" width="12.140625" style="0" customWidth="1"/>
    <col min="3" max="3" width="28.421875" style="0" bestFit="1" customWidth="1"/>
    <col min="4" max="4" width="14.00390625" style="0" customWidth="1"/>
    <col min="5" max="5" width="9.421875" style="0" customWidth="1"/>
    <col min="6" max="6" width="12.00390625" style="0" bestFit="1" customWidth="1"/>
    <col min="7" max="7" width="12.00390625" style="0" customWidth="1"/>
    <col min="8" max="8" width="12.00390625" style="0" bestFit="1" customWidth="1"/>
    <col min="9" max="9" width="10.57421875" style="0" customWidth="1"/>
    <col min="10" max="10" width="10.8515625" style="0" customWidth="1"/>
    <col min="11" max="11" width="11.28125" style="0" customWidth="1"/>
    <col min="15" max="15" width="11.421875" style="0" customWidth="1"/>
    <col min="16" max="16" width="11.00390625" style="0" bestFit="1" customWidth="1"/>
    <col min="17" max="17" width="16.00390625" style="0" customWidth="1"/>
  </cols>
  <sheetData>
    <row r="1" spans="1:14" ht="12.75">
      <c r="A1" s="1"/>
      <c r="B1" s="1"/>
      <c r="C1" s="1"/>
      <c r="D1" s="1"/>
      <c r="E1" s="30" t="s">
        <v>4</v>
      </c>
      <c r="F1" s="31"/>
      <c r="G1" s="31"/>
      <c r="H1" s="32"/>
      <c r="I1" s="33" t="s">
        <v>5</v>
      </c>
      <c r="J1" s="34"/>
      <c r="K1" s="34"/>
      <c r="L1" s="34"/>
      <c r="M1" s="6"/>
      <c r="N1" s="6"/>
    </row>
    <row r="2" spans="1:17" ht="39.75" customHeight="1">
      <c r="A2" s="2" t="s">
        <v>0</v>
      </c>
      <c r="B2" s="2" t="s">
        <v>1</v>
      </c>
      <c r="C2" s="2" t="s">
        <v>2</v>
      </c>
      <c r="D2" s="2" t="s">
        <v>18</v>
      </c>
      <c r="E2" s="2" t="s">
        <v>9</v>
      </c>
      <c r="F2" s="2" t="s">
        <v>6</v>
      </c>
      <c r="G2" s="2" t="s">
        <v>7</v>
      </c>
      <c r="H2" s="9" t="s">
        <v>8</v>
      </c>
      <c r="I2" s="7" t="s">
        <v>3</v>
      </c>
      <c r="J2" s="2" t="s">
        <v>10</v>
      </c>
      <c r="K2" s="2" t="s">
        <v>7</v>
      </c>
      <c r="L2" s="2" t="s">
        <v>11</v>
      </c>
      <c r="M2" s="2" t="s">
        <v>17</v>
      </c>
      <c r="N2" s="24" t="s">
        <v>41</v>
      </c>
      <c r="O2" s="2" t="s">
        <v>20</v>
      </c>
      <c r="P2" s="2" t="s">
        <v>19</v>
      </c>
      <c r="Q2" s="15" t="s">
        <v>40</v>
      </c>
    </row>
    <row r="3" spans="1:16" ht="15.75" customHeight="1">
      <c r="A3" s="35">
        <v>2</v>
      </c>
      <c r="B3" s="17" t="s">
        <v>25</v>
      </c>
      <c r="C3" s="18" t="s">
        <v>26</v>
      </c>
      <c r="D3" s="27" t="s">
        <v>35</v>
      </c>
      <c r="E3" s="18">
        <v>307</v>
      </c>
      <c r="F3" s="23">
        <v>308.716</v>
      </c>
      <c r="G3" s="19">
        <v>263.651</v>
      </c>
      <c r="H3" s="20">
        <v>217.617</v>
      </c>
      <c r="I3" s="21">
        <v>48</v>
      </c>
      <c r="J3" s="19">
        <v>44.58</v>
      </c>
      <c r="K3" s="19">
        <v>37.566</v>
      </c>
      <c r="L3" s="20">
        <v>30.44</v>
      </c>
      <c r="M3" s="18">
        <f>E3-I3</f>
        <v>259</v>
      </c>
      <c r="N3" s="25">
        <v>87</v>
      </c>
      <c r="O3" s="13">
        <f>40.99*Q7</f>
        <v>184.487792</v>
      </c>
      <c r="P3" s="22">
        <f aca="true" t="shared" si="0" ref="P3:P12">(H3-L3)/O3</f>
        <v>1.014576617622482</v>
      </c>
    </row>
    <row r="4" spans="1:16" ht="15.75" customHeight="1">
      <c r="A4" s="36"/>
      <c r="B4" s="17" t="s">
        <v>47</v>
      </c>
      <c r="C4" s="28" t="s">
        <v>48</v>
      </c>
      <c r="D4" s="29" t="s">
        <v>49</v>
      </c>
      <c r="E4" s="18">
        <v>0</v>
      </c>
      <c r="F4" s="23">
        <v>0</v>
      </c>
      <c r="G4" s="19">
        <v>0</v>
      </c>
      <c r="H4" s="20">
        <v>0</v>
      </c>
      <c r="I4" s="21">
        <v>0</v>
      </c>
      <c r="J4" s="19">
        <v>0</v>
      </c>
      <c r="K4" s="19">
        <v>0</v>
      </c>
      <c r="L4" s="20">
        <v>0</v>
      </c>
      <c r="M4" s="18">
        <v>0</v>
      </c>
      <c r="N4" s="25">
        <v>0</v>
      </c>
      <c r="O4" s="13">
        <f>30.28*Q7</f>
        <v>136.284224</v>
      </c>
      <c r="P4" s="22">
        <f t="shared" si="0"/>
        <v>0</v>
      </c>
    </row>
    <row r="5" spans="1:16" ht="15.75" customHeight="1">
      <c r="A5" s="35">
        <v>3</v>
      </c>
      <c r="B5" s="17" t="s">
        <v>27</v>
      </c>
      <c r="C5" s="18" t="s">
        <v>28</v>
      </c>
      <c r="D5" s="17" t="s">
        <v>36</v>
      </c>
      <c r="E5" s="18">
        <v>7</v>
      </c>
      <c r="F5" s="19">
        <v>36.289</v>
      </c>
      <c r="G5" s="19">
        <v>34.97</v>
      </c>
      <c r="H5" s="20">
        <v>20.982</v>
      </c>
      <c r="I5" s="21">
        <v>5</v>
      </c>
      <c r="J5" s="19">
        <v>33.855</v>
      </c>
      <c r="K5" s="19">
        <v>32.762</v>
      </c>
      <c r="L5" s="20">
        <v>19.657</v>
      </c>
      <c r="M5" s="18">
        <f>E5-I5</f>
        <v>2</v>
      </c>
      <c r="N5" s="25">
        <v>2</v>
      </c>
      <c r="O5" s="26">
        <f>63.79*Q7</f>
        <v>287.10603199999997</v>
      </c>
      <c r="P5" s="22">
        <f t="shared" si="0"/>
        <v>0.004615019722051675</v>
      </c>
    </row>
    <row r="6" spans="1:16" ht="15.75" customHeight="1">
      <c r="A6" s="36"/>
      <c r="B6" s="17" t="s">
        <v>42</v>
      </c>
      <c r="C6" s="18" t="s">
        <v>43</v>
      </c>
      <c r="D6" s="17" t="s">
        <v>44</v>
      </c>
      <c r="E6" s="18">
        <v>0</v>
      </c>
      <c r="F6" s="19">
        <v>0</v>
      </c>
      <c r="G6" s="19">
        <v>0</v>
      </c>
      <c r="H6" s="20">
        <v>0</v>
      </c>
      <c r="I6" s="21">
        <v>0</v>
      </c>
      <c r="J6" s="19">
        <v>0</v>
      </c>
      <c r="K6" s="19">
        <v>0</v>
      </c>
      <c r="L6" s="20">
        <v>0</v>
      </c>
      <c r="M6" s="18">
        <v>0</v>
      </c>
      <c r="N6" s="25">
        <v>0</v>
      </c>
      <c r="O6" s="26">
        <f>50.85*Q7</f>
        <v>228.86568</v>
      </c>
      <c r="P6" s="22">
        <f t="shared" si="0"/>
        <v>0</v>
      </c>
    </row>
    <row r="7" spans="1:17" ht="15">
      <c r="A7" s="35">
        <v>5</v>
      </c>
      <c r="B7" s="17" t="s">
        <v>24</v>
      </c>
      <c r="C7" s="18" t="s">
        <v>23</v>
      </c>
      <c r="D7" s="17" t="s">
        <v>37</v>
      </c>
      <c r="E7" s="18">
        <v>74</v>
      </c>
      <c r="F7" s="19">
        <v>955.525</v>
      </c>
      <c r="G7" s="19">
        <v>941.039</v>
      </c>
      <c r="H7" s="20">
        <v>921.82</v>
      </c>
      <c r="I7" s="21">
        <v>29</v>
      </c>
      <c r="J7" s="19">
        <v>404.419</v>
      </c>
      <c r="K7" s="19">
        <v>397.799</v>
      </c>
      <c r="L7" s="20">
        <v>389.445</v>
      </c>
      <c r="M7" s="18">
        <f aca="true" t="shared" si="1" ref="M7:M12">E7-I7</f>
        <v>45</v>
      </c>
      <c r="N7" s="25">
        <v>28</v>
      </c>
      <c r="O7" s="26">
        <f>42.86*Q7</f>
        <v>192.90428799999998</v>
      </c>
      <c r="P7" s="22">
        <f t="shared" si="0"/>
        <v>2.7597883153328353</v>
      </c>
      <c r="Q7" s="16">
        <v>4.5008</v>
      </c>
    </row>
    <row r="8" spans="1:16" ht="15">
      <c r="A8" s="36"/>
      <c r="B8" s="12" t="s">
        <v>29</v>
      </c>
      <c r="C8" s="18" t="s">
        <v>30</v>
      </c>
      <c r="D8" s="17" t="s">
        <v>38</v>
      </c>
      <c r="E8" s="4">
        <v>16</v>
      </c>
      <c r="F8" s="10">
        <v>147.315</v>
      </c>
      <c r="G8" s="10">
        <v>147.108</v>
      </c>
      <c r="H8" s="11">
        <v>144.166</v>
      </c>
      <c r="I8" s="8">
        <v>8</v>
      </c>
      <c r="J8" s="10">
        <v>76.935</v>
      </c>
      <c r="K8" s="10">
        <v>76.743</v>
      </c>
      <c r="L8" s="10">
        <v>75.208</v>
      </c>
      <c r="M8" s="18">
        <f t="shared" si="1"/>
        <v>8</v>
      </c>
      <c r="N8" s="25">
        <v>8</v>
      </c>
      <c r="O8" s="26">
        <f>15.75*Q7</f>
        <v>70.88759999999999</v>
      </c>
      <c r="P8" s="22">
        <f t="shared" si="0"/>
        <v>0.9727794423848459</v>
      </c>
    </row>
    <row r="9" spans="1:16" ht="15">
      <c r="A9" s="37">
        <v>6</v>
      </c>
      <c r="B9" s="12" t="s">
        <v>31</v>
      </c>
      <c r="C9" s="18" t="s">
        <v>32</v>
      </c>
      <c r="D9" s="17" t="s">
        <v>36</v>
      </c>
      <c r="E9" s="4">
        <v>1</v>
      </c>
      <c r="F9" s="10">
        <v>329.717</v>
      </c>
      <c r="G9" s="10">
        <v>307.885</v>
      </c>
      <c r="H9" s="11">
        <v>301.727</v>
      </c>
      <c r="I9" s="8">
        <v>1</v>
      </c>
      <c r="J9" s="10">
        <v>329.717</v>
      </c>
      <c r="K9" s="10">
        <v>307.885</v>
      </c>
      <c r="L9" s="11">
        <v>301.727</v>
      </c>
      <c r="M9" s="18">
        <f t="shared" si="1"/>
        <v>0</v>
      </c>
      <c r="N9" s="25">
        <v>0</v>
      </c>
      <c r="O9" s="26">
        <f>139.16*Q7</f>
        <v>626.331328</v>
      </c>
      <c r="P9" s="22">
        <f t="shared" si="0"/>
        <v>0</v>
      </c>
    </row>
    <row r="10" spans="1:16" ht="15">
      <c r="A10" s="38"/>
      <c r="B10" s="12" t="s">
        <v>31</v>
      </c>
      <c r="C10" s="18" t="s">
        <v>45</v>
      </c>
      <c r="D10" s="17" t="s">
        <v>46</v>
      </c>
      <c r="E10" s="4">
        <v>1</v>
      </c>
      <c r="F10" s="10">
        <v>144.772</v>
      </c>
      <c r="G10" s="10">
        <v>133.572</v>
      </c>
      <c r="H10" s="11">
        <v>130.901</v>
      </c>
      <c r="I10" s="8">
        <v>0</v>
      </c>
      <c r="J10" s="10">
        <v>0</v>
      </c>
      <c r="K10" s="10">
        <v>0</v>
      </c>
      <c r="L10" s="10">
        <v>0</v>
      </c>
      <c r="M10" s="18">
        <f t="shared" si="1"/>
        <v>1</v>
      </c>
      <c r="N10" s="25">
        <v>1</v>
      </c>
      <c r="O10" s="26">
        <f>139.16*Q7</f>
        <v>626.331328</v>
      </c>
      <c r="P10" s="22">
        <f t="shared" si="0"/>
        <v>0.20899641156062373</v>
      </c>
    </row>
    <row r="11" spans="1:16" ht="15">
      <c r="A11" s="5">
        <v>7</v>
      </c>
      <c r="B11" s="12" t="s">
        <v>33</v>
      </c>
      <c r="C11" s="18" t="s">
        <v>34</v>
      </c>
      <c r="D11" s="17" t="s">
        <v>39</v>
      </c>
      <c r="E11" s="4">
        <v>9</v>
      </c>
      <c r="F11" s="10">
        <v>121.033</v>
      </c>
      <c r="G11" s="10">
        <v>120.809</v>
      </c>
      <c r="H11" s="11">
        <v>118.322</v>
      </c>
      <c r="I11" s="8">
        <v>6</v>
      </c>
      <c r="J11" s="10">
        <v>80.775</v>
      </c>
      <c r="K11" s="10">
        <v>80.552</v>
      </c>
      <c r="L11" s="10">
        <v>78.881</v>
      </c>
      <c r="M11" s="18">
        <f t="shared" si="1"/>
        <v>3</v>
      </c>
      <c r="N11" s="25">
        <v>3</v>
      </c>
      <c r="O11" s="26">
        <f>17.05*Q7</f>
        <v>76.73864</v>
      </c>
      <c r="P11" s="22">
        <f t="shared" si="0"/>
        <v>0.5139653243789569</v>
      </c>
    </row>
    <row r="12" spans="1:16" ht="12.75">
      <c r="A12" s="5">
        <v>8</v>
      </c>
      <c r="B12" s="12" t="s">
        <v>50</v>
      </c>
      <c r="C12" s="5" t="s">
        <v>51</v>
      </c>
      <c r="D12" s="3" t="s">
        <v>44</v>
      </c>
      <c r="E12" s="4">
        <v>0</v>
      </c>
      <c r="F12" s="10">
        <v>0</v>
      </c>
      <c r="G12" s="10">
        <v>0</v>
      </c>
      <c r="H12" s="11">
        <v>0</v>
      </c>
      <c r="I12" s="8">
        <v>0</v>
      </c>
      <c r="J12" s="10">
        <v>0</v>
      </c>
      <c r="K12" s="10">
        <v>0</v>
      </c>
      <c r="L12" s="10">
        <v>0</v>
      </c>
      <c r="M12" s="18">
        <f t="shared" si="1"/>
        <v>0</v>
      </c>
      <c r="N12" s="25">
        <v>0</v>
      </c>
      <c r="O12" s="14">
        <f>4.69*Q7</f>
        <v>21.108752000000003</v>
      </c>
      <c r="P12" s="22">
        <f t="shared" si="0"/>
        <v>0</v>
      </c>
    </row>
  </sheetData>
  <sheetProtection/>
  <mergeCells count="6">
    <mergeCell ref="E1:H1"/>
    <mergeCell ref="I1:L1"/>
    <mergeCell ref="A3:A4"/>
    <mergeCell ref="A5:A6"/>
    <mergeCell ref="A7:A8"/>
    <mergeCell ref="A9:A10"/>
  </mergeCells>
  <printOptions/>
  <pageMargins left="0.75" right="0.75" top="1" bottom="1" header="0.5" footer="0.5"/>
  <pageSetup horizontalDpi="600" verticalDpi="600" orientation="landscape" paperSize="9" scale="70" r:id="rId1"/>
</worksheet>
</file>

<file path=xl/worksheets/sheet2.xml><?xml version="1.0" encoding="utf-8"?>
<worksheet xmlns="http://schemas.openxmlformats.org/spreadsheetml/2006/main" xmlns:r="http://schemas.openxmlformats.org/officeDocument/2006/relationships">
  <dimension ref="A1:G6"/>
  <sheetViews>
    <sheetView zoomScalePageLayoutView="0" workbookViewId="0" topLeftCell="A1">
      <selection activeCell="H13" sqref="H13"/>
    </sheetView>
  </sheetViews>
  <sheetFormatPr defaultColWidth="9.140625" defaultRowHeight="12.75"/>
  <sheetData>
    <row r="1" spans="1:7" ht="39" customHeight="1">
      <c r="A1" s="39" t="s">
        <v>12</v>
      </c>
      <c r="B1" s="39"/>
      <c r="C1" s="39"/>
      <c r="D1" s="39"/>
      <c r="E1" s="39"/>
      <c r="F1" s="39"/>
      <c r="G1" s="39"/>
    </row>
    <row r="2" spans="1:7" ht="40.5" customHeight="1">
      <c r="A2" s="39" t="s">
        <v>13</v>
      </c>
      <c r="B2" s="39"/>
      <c r="C2" s="39"/>
      <c r="D2" s="39"/>
      <c r="E2" s="39"/>
      <c r="F2" s="39"/>
      <c r="G2" s="39"/>
    </row>
    <row r="3" spans="1:7" ht="24.75" customHeight="1">
      <c r="A3" s="39" t="s">
        <v>14</v>
      </c>
      <c r="B3" s="39"/>
      <c r="C3" s="39"/>
      <c r="D3" s="39"/>
      <c r="E3" s="39"/>
      <c r="F3" s="39"/>
      <c r="G3" s="39"/>
    </row>
    <row r="4" spans="1:7" ht="27" customHeight="1">
      <c r="A4" s="39" t="s">
        <v>54</v>
      </c>
      <c r="B4" s="39"/>
      <c r="C4" s="39"/>
      <c r="D4" s="39"/>
      <c r="E4" s="39"/>
      <c r="F4" s="39"/>
      <c r="G4" s="39"/>
    </row>
    <row r="5" ht="13.5" customHeight="1">
      <c r="A5" t="s">
        <v>15</v>
      </c>
    </row>
    <row r="6" ht="12.75">
      <c r="A6" t="s">
        <v>16</v>
      </c>
    </row>
  </sheetData>
  <sheetProtection/>
  <mergeCells count="4">
    <mergeCell ref="A1:G1"/>
    <mergeCell ref="A2:G2"/>
    <mergeCell ref="A3:G3"/>
    <mergeCell ref="A4:G4"/>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O22"/>
  <sheetViews>
    <sheetView tabSelected="1" zoomScalePageLayoutView="0" workbookViewId="0" topLeftCell="A1">
      <selection activeCell="K18" sqref="K18"/>
    </sheetView>
  </sheetViews>
  <sheetFormatPr defaultColWidth="9.140625" defaultRowHeight="12.75"/>
  <cols>
    <col min="1" max="2" width="9.140625" style="40" customWidth="1"/>
    <col min="3" max="3" width="28.421875" style="40" bestFit="1" customWidth="1"/>
    <col min="4" max="4" width="10.140625" style="40" bestFit="1" customWidth="1"/>
    <col min="5" max="16384" width="9.140625" style="40" customWidth="1"/>
  </cols>
  <sheetData>
    <row r="1" spans="1:8" ht="15">
      <c r="A1" s="60"/>
      <c r="B1" s="60"/>
      <c r="C1" s="60"/>
      <c r="D1" s="60"/>
      <c r="E1" s="59" t="s">
        <v>21</v>
      </c>
      <c r="F1" s="59"/>
      <c r="G1" s="59"/>
      <c r="H1" s="59"/>
    </row>
    <row r="2" spans="1:11" ht="75">
      <c r="A2" s="58" t="s">
        <v>0</v>
      </c>
      <c r="B2" s="58" t="s">
        <v>1</v>
      </c>
      <c r="C2" s="58" t="s">
        <v>2</v>
      </c>
      <c r="D2" s="58" t="s">
        <v>18</v>
      </c>
      <c r="E2" s="58" t="s">
        <v>22</v>
      </c>
      <c r="F2" s="58" t="s">
        <v>6</v>
      </c>
      <c r="G2" s="58" t="s">
        <v>7</v>
      </c>
      <c r="H2" s="58" t="s">
        <v>8</v>
      </c>
      <c r="I2" s="58" t="s">
        <v>20</v>
      </c>
      <c r="J2" s="58" t="s">
        <v>56</v>
      </c>
      <c r="K2" s="58" t="s">
        <v>19</v>
      </c>
    </row>
    <row r="3" spans="1:11" ht="15">
      <c r="A3" s="57">
        <v>2</v>
      </c>
      <c r="B3" s="54" t="s">
        <v>25</v>
      </c>
      <c r="C3" s="50" t="s">
        <v>26</v>
      </c>
      <c r="D3" s="52" t="s">
        <v>35</v>
      </c>
      <c r="E3" s="44">
        <v>0</v>
      </c>
      <c r="F3" s="44">
        <v>0</v>
      </c>
      <c r="G3" s="44">
        <v>0</v>
      </c>
      <c r="H3" s="44">
        <v>0</v>
      </c>
      <c r="I3" s="46">
        <f>J3*O12</f>
        <v>184.98377100000002</v>
      </c>
      <c r="J3" s="41">
        <v>40.99</v>
      </c>
      <c r="K3" s="42">
        <v>0</v>
      </c>
    </row>
    <row r="4" spans="1:11" ht="15">
      <c r="A4" s="56"/>
      <c r="B4" s="54" t="s">
        <v>47</v>
      </c>
      <c r="C4" s="50" t="s">
        <v>48</v>
      </c>
      <c r="D4" s="52" t="s">
        <v>49</v>
      </c>
      <c r="E4" s="44">
        <v>0</v>
      </c>
      <c r="F4" s="44">
        <v>0</v>
      </c>
      <c r="G4" s="44">
        <v>0</v>
      </c>
      <c r="H4" s="44">
        <v>0</v>
      </c>
      <c r="I4" s="46">
        <f>J4*O12</f>
        <v>136.650612</v>
      </c>
      <c r="J4" s="41">
        <v>30.28</v>
      </c>
      <c r="K4" s="42">
        <v>0</v>
      </c>
    </row>
    <row r="5" spans="1:11" ht="15">
      <c r="A5" s="55">
        <v>3</v>
      </c>
      <c r="B5" s="54" t="s">
        <v>27</v>
      </c>
      <c r="C5" s="50" t="s">
        <v>28</v>
      </c>
      <c r="D5" s="52" t="s">
        <v>36</v>
      </c>
      <c r="E5" s="44">
        <v>0</v>
      </c>
      <c r="F5" s="44">
        <v>0</v>
      </c>
      <c r="G5" s="44">
        <v>0</v>
      </c>
      <c r="H5" s="44">
        <v>0</v>
      </c>
      <c r="I5" s="46">
        <f>J5*O12</f>
        <v>287.877891</v>
      </c>
      <c r="J5" s="46">
        <v>63.79</v>
      </c>
      <c r="K5" s="42">
        <v>0</v>
      </c>
    </row>
    <row r="6" spans="1:11" ht="15">
      <c r="A6" s="53"/>
      <c r="B6" s="51" t="s">
        <v>52</v>
      </c>
      <c r="C6" s="50" t="s">
        <v>43</v>
      </c>
      <c r="D6" s="52" t="s">
        <v>44</v>
      </c>
      <c r="E6" s="44">
        <v>0</v>
      </c>
      <c r="F6" s="44">
        <v>0</v>
      </c>
      <c r="G6" s="44">
        <v>0</v>
      </c>
      <c r="H6" s="44">
        <v>0</v>
      </c>
      <c r="I6" s="46">
        <f>J6*O12</f>
        <v>229.48096500000003</v>
      </c>
      <c r="J6" s="41">
        <v>50.85</v>
      </c>
      <c r="K6" s="42">
        <v>0</v>
      </c>
    </row>
    <row r="7" spans="1:11" ht="15">
      <c r="A7" s="48">
        <v>5</v>
      </c>
      <c r="B7" s="51" t="s">
        <v>24</v>
      </c>
      <c r="C7" s="50" t="s">
        <v>23</v>
      </c>
      <c r="D7" s="52" t="s">
        <v>37</v>
      </c>
      <c r="E7" s="44">
        <v>0</v>
      </c>
      <c r="F7" s="44">
        <v>0</v>
      </c>
      <c r="G7" s="44">
        <v>0</v>
      </c>
      <c r="H7" s="44">
        <v>0</v>
      </c>
      <c r="I7" s="46">
        <f>J7*O12</f>
        <v>193.422894</v>
      </c>
      <c r="J7" s="41">
        <v>42.86</v>
      </c>
      <c r="K7" s="42">
        <v>0</v>
      </c>
    </row>
    <row r="8" spans="1:11" ht="15">
      <c r="A8" s="47"/>
      <c r="B8" s="51" t="s">
        <v>29</v>
      </c>
      <c r="C8" s="50" t="s">
        <v>30</v>
      </c>
      <c r="D8" s="49" t="s">
        <v>37</v>
      </c>
      <c r="E8" s="44">
        <v>0</v>
      </c>
      <c r="F8" s="44">
        <v>0</v>
      </c>
      <c r="G8" s="44">
        <v>0</v>
      </c>
      <c r="H8" s="44">
        <v>0</v>
      </c>
      <c r="I8" s="46">
        <f>J8*O12</f>
        <v>71.078175</v>
      </c>
      <c r="J8" s="41">
        <v>15.75</v>
      </c>
      <c r="K8" s="42">
        <v>0</v>
      </c>
    </row>
    <row r="9" spans="1:11" ht="15">
      <c r="A9" s="48">
        <v>6</v>
      </c>
      <c r="B9" s="43" t="s">
        <v>31</v>
      </c>
      <c r="C9" s="43" t="s">
        <v>32</v>
      </c>
      <c r="D9" s="45" t="s">
        <v>36</v>
      </c>
      <c r="E9" s="44">
        <v>0</v>
      </c>
      <c r="F9" s="44">
        <v>0</v>
      </c>
      <c r="G9" s="44">
        <v>0</v>
      </c>
      <c r="H9" s="44">
        <v>0</v>
      </c>
      <c r="I9" s="46">
        <f>J9*O12</f>
        <v>628.015164</v>
      </c>
      <c r="J9" s="41">
        <v>139.16</v>
      </c>
      <c r="K9" s="42">
        <v>0</v>
      </c>
    </row>
    <row r="10" spans="1:11" ht="15">
      <c r="A10" s="47"/>
      <c r="B10" s="43" t="s">
        <v>31</v>
      </c>
      <c r="C10" s="43" t="s">
        <v>45</v>
      </c>
      <c r="D10" s="45" t="s">
        <v>46</v>
      </c>
      <c r="E10" s="44">
        <v>0</v>
      </c>
      <c r="F10" s="44">
        <v>0</v>
      </c>
      <c r="G10" s="44">
        <v>0</v>
      </c>
      <c r="H10" s="44">
        <v>0</v>
      </c>
      <c r="I10" s="46">
        <f>J10*O12</f>
        <v>628.015164</v>
      </c>
      <c r="J10" s="41">
        <v>139.16</v>
      </c>
      <c r="K10" s="42">
        <v>0</v>
      </c>
    </row>
    <row r="11" spans="1:15" ht="15">
      <c r="A11" s="43">
        <v>7</v>
      </c>
      <c r="B11" s="43" t="s">
        <v>33</v>
      </c>
      <c r="C11" s="43" t="s">
        <v>34</v>
      </c>
      <c r="D11" s="45" t="s">
        <v>53</v>
      </c>
      <c r="E11" s="44">
        <v>0</v>
      </c>
      <c r="F11" s="44">
        <v>0</v>
      </c>
      <c r="G11" s="44">
        <v>0</v>
      </c>
      <c r="H11" s="44">
        <v>0</v>
      </c>
      <c r="I11" s="46">
        <f>J11*O12</f>
        <v>76.944945</v>
      </c>
      <c r="J11" s="41">
        <v>17.05</v>
      </c>
      <c r="K11" s="42">
        <v>0</v>
      </c>
      <c r="O11" s="40" t="s">
        <v>55</v>
      </c>
    </row>
    <row r="12" spans="1:15" ht="15">
      <c r="A12" s="43">
        <v>8</v>
      </c>
      <c r="B12" s="43" t="s">
        <v>50</v>
      </c>
      <c r="C12" s="43" t="s">
        <v>51</v>
      </c>
      <c r="D12" s="45" t="s">
        <v>44</v>
      </c>
      <c r="E12" s="44">
        <v>0</v>
      </c>
      <c r="F12" s="44">
        <v>0</v>
      </c>
      <c r="G12" s="44">
        <v>0</v>
      </c>
      <c r="H12" s="44">
        <v>0</v>
      </c>
      <c r="I12" s="46">
        <f>J12*O12</f>
        <v>21.165501000000003</v>
      </c>
      <c r="J12" s="41">
        <v>4.69</v>
      </c>
      <c r="K12" s="42">
        <v>0</v>
      </c>
      <c r="O12" s="40">
        <v>4.5129</v>
      </c>
    </row>
    <row r="13" spans="1:11" ht="21" customHeight="1">
      <c r="A13" s="43"/>
      <c r="B13" s="43"/>
      <c r="C13" s="43"/>
      <c r="D13" s="45"/>
      <c r="E13" s="44"/>
      <c r="F13" s="44"/>
      <c r="G13" s="44"/>
      <c r="H13" s="44"/>
      <c r="I13" s="43"/>
      <c r="J13" s="43"/>
      <c r="K13" s="42"/>
    </row>
    <row r="14" spans="1:11" ht="15">
      <c r="A14" s="43"/>
      <c r="B14" s="43"/>
      <c r="C14" s="43"/>
      <c r="D14" s="45"/>
      <c r="E14" s="44"/>
      <c r="F14" s="44"/>
      <c r="G14" s="44"/>
      <c r="H14" s="44"/>
      <c r="I14" s="43"/>
      <c r="J14" s="43"/>
      <c r="K14" s="42"/>
    </row>
    <row r="15" spans="1:11" ht="15">
      <c r="A15" s="43"/>
      <c r="B15" s="43"/>
      <c r="C15" s="43"/>
      <c r="D15" s="45"/>
      <c r="E15" s="44"/>
      <c r="F15" s="44"/>
      <c r="G15" s="44"/>
      <c r="H15" s="44"/>
      <c r="I15" s="43"/>
      <c r="J15" s="43"/>
      <c r="K15" s="42"/>
    </row>
    <row r="22" ht="15">
      <c r="N22" s="41"/>
    </row>
  </sheetData>
  <sheetProtection/>
  <mergeCells count="5">
    <mergeCell ref="E1:H1"/>
    <mergeCell ref="A3:A4"/>
    <mergeCell ref="A5:A6"/>
    <mergeCell ref="A7:A8"/>
    <mergeCell ref="A9:A10"/>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Alina BOUROSU</dc:creator>
  <cp:keywords/>
  <dc:description/>
  <cp:lastModifiedBy>Catalin Amarinei</cp:lastModifiedBy>
  <cp:lastPrinted>2016-10-03T10:23:16Z</cp:lastPrinted>
  <dcterms:created xsi:type="dcterms:W3CDTF">2016-06-29T09:37:39Z</dcterms:created>
  <dcterms:modified xsi:type="dcterms:W3CDTF">2017-03-15T06:17:31Z</dcterms:modified>
  <cp:category/>
  <cp:version/>
  <cp:contentType/>
  <cp:contentStatus/>
</cp:coreProperties>
</file>