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25" windowHeight="4185" activeTab="0"/>
  </bookViews>
  <sheets>
    <sheet name="LUNA NOIEMBRIE 2017"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<sst xmlns="http://schemas.openxmlformats.org/spreadsheetml/2006/main" count="110" uniqueCount="78">
  <si>
    <t>Axa prioritara</t>
  </si>
  <si>
    <t>Prioritatea de investitii</t>
  </si>
  <si>
    <t>Nr. Apel</t>
  </si>
  <si>
    <t>Din care nr. Proiecte respinse</t>
  </si>
  <si>
    <t>PROIECTE DEPUSE</t>
  </si>
  <si>
    <t>PROIECTE RESPINSE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</si>
  <si>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</si>
  <si>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</si>
  <si>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</si>
  <si>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</si>
  <si>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</si>
  <si>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</si>
  <si>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</si>
  <si>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</si>
  <si>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</si>
  <si>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</si>
  <si>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</si>
  <si>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</si>
  <si>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Data inchidere apel, LL/ZZ/AA</t>
  </si>
  <si>
    <t>% acoperire alocare apel/regiune</t>
  </si>
  <si>
    <t>Alocare apel/regiuneMil LEI</t>
  </si>
  <si>
    <t>CONTRACTE SEMNATE</t>
  </si>
  <si>
    <t>Nr</t>
  </si>
  <si>
    <t>POR/2016/5/5.1/1</t>
  </si>
  <si>
    <t>5.1</t>
  </si>
  <si>
    <t>2.1.A</t>
  </si>
  <si>
    <t>2.1.A/2016</t>
  </si>
  <si>
    <t>11/25/2016</t>
  </si>
  <si>
    <t>3.1.A</t>
  </si>
  <si>
    <t>POR/2016/3/3.1/A/1</t>
  </si>
  <si>
    <t>11/16/2016</t>
  </si>
  <si>
    <t>5.2</t>
  </si>
  <si>
    <t>POR/2016/5/5.2/1</t>
  </si>
  <si>
    <t>6.1</t>
  </si>
  <si>
    <t>POR 2016/6/6.1/1</t>
  </si>
  <si>
    <t>7.1</t>
  </si>
  <si>
    <t>POR/2016/7/7.1/1</t>
  </si>
  <si>
    <t>16.11.2016</t>
  </si>
  <si>
    <t>25.11.2016</t>
  </si>
  <si>
    <t>25.11.2017</t>
  </si>
  <si>
    <t>Din care conforme si eligibile</t>
  </si>
  <si>
    <t>3.1.B</t>
  </si>
  <si>
    <t xml:space="preserve">POR/2016/3/3.1/B/1/7 REGIUNI </t>
  </si>
  <si>
    <t>POR 2016/6/6.1/2</t>
  </si>
  <si>
    <t>2.2</t>
  </si>
  <si>
    <t>POR/102/2/2</t>
  </si>
  <si>
    <t>8.1</t>
  </si>
  <si>
    <t>P.O.R./8/8.1/8.3/A/1</t>
  </si>
  <si>
    <t>POR/8/8.1/8.3/A/1</t>
  </si>
  <si>
    <t>07/06/2017</t>
  </si>
  <si>
    <t>1.544.229</t>
  </si>
  <si>
    <t>1.464.763</t>
  </si>
  <si>
    <t>POR/2017/7/7.1/2</t>
  </si>
  <si>
    <t>21.10.2017</t>
  </si>
  <si>
    <t>POR/2016/5/5.2/2</t>
  </si>
  <si>
    <t>15.10.2017</t>
  </si>
  <si>
    <t>04.09.2017</t>
  </si>
  <si>
    <t>04.10.2017</t>
  </si>
  <si>
    <t>−</t>
  </si>
  <si>
    <t>50.12%</t>
  </si>
  <si>
    <t xml:space="preserve">Alocare suplimentara disponibila </t>
  </si>
  <si>
    <t>204,976 (150%)</t>
  </si>
  <si>
    <t>275,377 (120%)</t>
  </si>
  <si>
    <t>942,022 (150%)</t>
  </si>
  <si>
    <t>282,849 (150%)</t>
  </si>
  <si>
    <t>295,753 (150%)</t>
  </si>
  <si>
    <t>Curs InforEuro NOIEMBRIE 2017</t>
  </si>
  <si>
    <t>5.2/1</t>
  </si>
  <si>
    <t>5.2/2</t>
  </si>
  <si>
    <t>6.1/1</t>
  </si>
  <si>
    <t>6.1/2</t>
  </si>
  <si>
    <t>7.1/1</t>
  </si>
  <si>
    <t>7.1/2</t>
  </si>
  <si>
    <t>Alocare apel este suma solicitata confom Ghidului solicitantului calculata in lei la cursul InforEuro din luna raportarii</t>
  </si>
  <si>
    <t>04.05.2017</t>
  </si>
  <si>
    <t>30.08.2017</t>
  </si>
  <si>
    <t>13.07.2017</t>
  </si>
  <si>
    <t>05.12.2016</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</si>
</sst>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_(\$* #,##0_);_(\$* \(#,##0\);_(\$* &quot;-&quot;_);_(@_)"/>
    <numFmt numFmtId="181" formatCode="_(\$* #,##0.00_);_(\$* \(#,##0.00\);_(\$* &quot;-&quot;??_);_(@_)"/>
    <numFmt numFmtId="182" formatCode="dd\.mm\.yyyy\ "/>
    <numFmt numFmtId="183" formatCode="#,##0.0000"/>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418]d\ mmmm\ yyyy"/>
    <numFmt numFmtId="192" formatCode="[$-409]dddd\,\ mmmm\ d\,\ yyyy"/>
    <numFmt numFmtId="193" formatCode="[$-409]d\-mmm\-yy;@"/>
    <numFmt numFmtId="194" formatCode="[$-409]h:mm:ss\ AM/PM"/>
    <numFmt numFmtId="195" formatCode="0.00;[Red]0.00"/>
    <numFmt numFmtId="196" formatCode="0.00000000000"/>
    <numFmt numFmtId="197" formatCode="0.0000"/>
  </numFmts>
  <fonts count="39">
    <font>
      <sz val="10"/>
      <color indexed="8"/>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4476A7"/>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border>
    <border>
      <left>
        <color indexed="63"/>
      </left>
      <right style="double"/>
      <top>
        <color indexed="63"/>
      </top>
      <bottom style="thin"/>
    </border>
  </borders>
  <cellStyleXfs count="62">
    <xf numFmtId="0" fontId="0" fillId="0" borderId="0">
      <alignment/>
      <protection/>
    </xf>
    <xf numFmtId="0" fontId="0" fillId="0" borderId="0" applyNumberFormat="0" applyFill="0" applyBorder="0" applyAlignment="0" applyProtection="0"/>
    <xf numFmtId="182"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80" fontId="0" fillId="0" borderId="0">
      <alignment/>
      <protection/>
    </xf>
    <xf numFmtId="43" fontId="0" fillId="0" borderId="0">
      <alignment/>
      <protection/>
    </xf>
    <xf numFmtId="181" fontId="0" fillId="0" borderId="0">
      <alignment/>
      <protection/>
    </xf>
    <xf numFmtId="45" fontId="0" fillId="0" borderId="0">
      <alignment/>
      <protection/>
    </xf>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lignment/>
      <protection/>
    </xf>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6">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49" fontId="0" fillId="0" borderId="10" xfId="0" applyNumberFormat="1" applyBorder="1" applyAlignment="1">
      <alignment horizontal="center"/>
    </xf>
    <xf numFmtId="14" fontId="0" fillId="0" borderId="10" xfId="0" applyNumberFormat="1" applyFont="1" applyBorder="1" applyAlignment="1">
      <alignment horizontal="center"/>
    </xf>
    <xf numFmtId="185" fontId="0" fillId="0" borderId="10" xfId="0" applyNumberFormat="1" applyBorder="1" applyAlignment="1">
      <alignment horizontal="center"/>
    </xf>
    <xf numFmtId="0" fontId="0" fillId="35" borderId="13" xfId="0" applyFont="1" applyFill="1" applyBorder="1" applyAlignment="1">
      <alignment horizontal="center" vertical="center" wrapText="1"/>
    </xf>
    <xf numFmtId="49" fontId="0" fillId="0" borderId="14" xfId="0" applyNumberFormat="1" applyFont="1" applyBorder="1" applyAlignment="1">
      <alignment horizontal="center"/>
    </xf>
    <xf numFmtId="0" fontId="0" fillId="0" borderId="14" xfId="0" applyFont="1" applyBorder="1" applyAlignment="1">
      <alignment horizontal="center"/>
    </xf>
    <xf numFmtId="14" fontId="0" fillId="0" borderId="14" xfId="0" applyNumberFormat="1" applyFont="1" applyBorder="1" applyAlignment="1">
      <alignment horizontal="center"/>
    </xf>
    <xf numFmtId="190" fontId="0" fillId="0" borderId="10" xfId="0" applyNumberFormat="1" applyBorder="1" applyAlignment="1">
      <alignment horizontal="center"/>
    </xf>
    <xf numFmtId="0" fontId="0" fillId="0" borderId="14" xfId="0" applyFont="1" applyBorder="1" applyAlignment="1">
      <alignment horizontal="center"/>
    </xf>
    <xf numFmtId="2" fontId="0" fillId="0" borderId="0" xfId="0" applyNumberFormat="1" applyAlignment="1">
      <alignment/>
    </xf>
    <xf numFmtId="185" fontId="0" fillId="0" borderId="0" xfId="0" applyNumberFormat="1" applyAlignment="1">
      <alignment/>
    </xf>
    <xf numFmtId="10" fontId="0" fillId="0" borderId="10" xfId="0" applyNumberFormat="1" applyBorder="1" applyAlignment="1">
      <alignment horizontal="center" vertical="center"/>
    </xf>
    <xf numFmtId="0" fontId="0" fillId="35" borderId="0" xfId="0" applyFill="1" applyAlignment="1">
      <alignment/>
    </xf>
    <xf numFmtId="195" fontId="0" fillId="0" borderId="0" xfId="0" applyNumberFormat="1" applyAlignment="1">
      <alignment/>
    </xf>
    <xf numFmtId="49" fontId="0" fillId="0" borderId="14" xfId="0" applyNumberFormat="1" applyFont="1" applyFill="1" applyBorder="1" applyAlignment="1">
      <alignment horizontal="center"/>
    </xf>
    <xf numFmtId="0" fontId="0" fillId="0" borderId="14" xfId="0" applyFont="1" applyFill="1" applyBorder="1" applyAlignment="1">
      <alignment horizontal="center"/>
    </xf>
    <xf numFmtId="185" fontId="0" fillId="0" borderId="14" xfId="0" applyNumberFormat="1" applyFont="1" applyFill="1" applyBorder="1" applyAlignment="1">
      <alignment horizontal="center"/>
    </xf>
    <xf numFmtId="185" fontId="0" fillId="0" borderId="15" xfId="0" applyNumberFormat="1"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185" fontId="1" fillId="0" borderId="11" xfId="0" applyNumberFormat="1" applyFont="1" applyFill="1" applyBorder="1" applyAlignment="1">
      <alignment horizontal="center"/>
    </xf>
    <xf numFmtId="184" fontId="0" fillId="0" borderId="14" xfId="0" applyNumberFormat="1" applyFill="1" applyBorder="1" applyAlignment="1">
      <alignment horizontal="center"/>
    </xf>
    <xf numFmtId="0" fontId="0" fillId="0" borderId="0" xfId="0" applyFill="1" applyAlignment="1">
      <alignment/>
    </xf>
    <xf numFmtId="49" fontId="0" fillId="0" borderId="10" xfId="0" applyNumberFormat="1" applyFill="1" applyBorder="1" applyAlignment="1">
      <alignment horizontal="center"/>
    </xf>
    <xf numFmtId="185" fontId="0" fillId="0" borderId="10" xfId="0" applyNumberFormat="1" applyFont="1" applyFill="1" applyBorder="1" applyAlignment="1">
      <alignment horizontal="center"/>
    </xf>
    <xf numFmtId="190" fontId="0" fillId="0" borderId="12" xfId="0" applyNumberFormat="1" applyFont="1" applyFill="1" applyBorder="1" applyAlignment="1">
      <alignment horizontal="center"/>
    </xf>
    <xf numFmtId="0" fontId="0" fillId="0" borderId="11" xfId="0" applyFont="1" applyFill="1" applyBorder="1" applyAlignment="1">
      <alignment horizontal="center"/>
    </xf>
    <xf numFmtId="185" fontId="0" fillId="0" borderId="10" xfId="0" applyNumberFormat="1" applyFont="1" applyFill="1" applyBorder="1" applyAlignment="1">
      <alignment horizontal="center"/>
    </xf>
    <xf numFmtId="185" fontId="0" fillId="0" borderId="12" xfId="0" applyNumberFormat="1" applyFont="1" applyFill="1" applyBorder="1" applyAlignment="1">
      <alignment horizontal="center"/>
    </xf>
    <xf numFmtId="185" fontId="0" fillId="0" borderId="17" xfId="0" applyNumberFormat="1" applyFont="1" applyFill="1" applyBorder="1" applyAlignment="1">
      <alignment horizontal="center"/>
    </xf>
    <xf numFmtId="0" fontId="0" fillId="0" borderId="10" xfId="0" applyFill="1" applyBorder="1" applyAlignment="1">
      <alignment horizontal="center"/>
    </xf>
    <xf numFmtId="185" fontId="0" fillId="0" borderId="10" xfId="0" applyNumberFormat="1" applyFill="1" applyBorder="1" applyAlignment="1">
      <alignment horizontal="center"/>
    </xf>
    <xf numFmtId="0" fontId="0" fillId="6" borderId="0" xfId="0" applyFill="1" applyAlignment="1">
      <alignment/>
    </xf>
    <xf numFmtId="0" fontId="0" fillId="0" borderId="10" xfId="0" applyFont="1" applyBorder="1" applyAlignment="1">
      <alignment horizontal="center"/>
    </xf>
    <xf numFmtId="1" fontId="2" fillId="0" borderId="18" xfId="55" applyNumberFormat="1" applyFont="1" applyFill="1" applyBorder="1" applyAlignment="1">
      <alignment horizontal="center"/>
      <protection/>
    </xf>
    <xf numFmtId="4" fontId="2" fillId="0" borderId="18" xfId="55" applyNumberFormat="1" applyFont="1" applyFill="1" applyBorder="1" applyAlignment="1">
      <alignment horizontal="center"/>
      <protection/>
    </xf>
    <xf numFmtId="4" fontId="2" fillId="0" borderId="18" xfId="0" applyNumberFormat="1" applyFont="1" applyFill="1" applyBorder="1" applyAlignment="1">
      <alignment horizontal="center"/>
    </xf>
    <xf numFmtId="1" fontId="2" fillId="0" borderId="18" xfId="0" applyNumberFormat="1" applyFont="1" applyFill="1" applyBorder="1" applyAlignment="1">
      <alignment horizontal="center"/>
    </xf>
    <xf numFmtId="4" fontId="0" fillId="0" borderId="10" xfId="0" applyNumberFormat="1" applyFont="1" applyBorder="1" applyAlignment="1">
      <alignment horizontal="center"/>
    </xf>
    <xf numFmtId="0" fontId="0" fillId="0" borderId="10" xfId="0" applyFill="1" applyBorder="1" applyAlignment="1">
      <alignment horizontal="center" vertical="center"/>
    </xf>
    <xf numFmtId="0" fontId="0" fillId="0" borderId="14" xfId="0" applyFont="1" applyFill="1" applyBorder="1" applyAlignment="1">
      <alignment horizontal="center"/>
    </xf>
    <xf numFmtId="190" fontId="0" fillId="0" borderId="14" xfId="0" applyNumberFormat="1" applyFont="1" applyFill="1" applyBorder="1" applyAlignment="1">
      <alignment horizontal="center"/>
    </xf>
    <xf numFmtId="185" fontId="0" fillId="0" borderId="14" xfId="0" applyNumberFormat="1" applyFont="1" applyFill="1" applyBorder="1" applyAlignment="1">
      <alignment horizontal="center"/>
    </xf>
    <xf numFmtId="185" fontId="0" fillId="0" borderId="15" xfId="0" applyNumberFormat="1" applyFont="1" applyFill="1" applyBorder="1" applyAlignment="1">
      <alignment horizontal="center"/>
    </xf>
    <xf numFmtId="185" fontId="1" fillId="0" borderId="0" xfId="0" applyNumberFormat="1" applyFont="1" applyFill="1" applyAlignment="1">
      <alignment horizontal="center"/>
    </xf>
    <xf numFmtId="0" fontId="0" fillId="0" borderId="16" xfId="0" applyFont="1" applyFill="1" applyBorder="1" applyAlignment="1">
      <alignment horizont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33" borderId="20" xfId="0" applyFont="1"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Alignment="1">
      <alignment horizontal="left" wrapText="1"/>
    </xf>
    <xf numFmtId="197" fontId="38" fillId="0" borderId="0" xfId="0" applyNumberFormat="1" applyFont="1" applyFill="1" applyAlignment="1">
      <alignment/>
    </xf>
    <xf numFmtId="49" fontId="0" fillId="34" borderId="10" xfId="0" applyNumberFormat="1" applyFont="1" applyFill="1" applyBorder="1" applyAlignment="1">
      <alignment horizontal="center"/>
    </xf>
    <xf numFmtId="49" fontId="0" fillId="0" borderId="10" xfId="0" applyNumberFormat="1" applyFont="1" applyBorder="1" applyAlignment="1">
      <alignment horizontal="center"/>
    </xf>
    <xf numFmtId="0" fontId="0" fillId="0" borderId="13"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0" xfId="0" applyFont="1" applyFill="1" applyBorder="1" applyAlignment="1">
      <alignment horizontal="center"/>
    </xf>
    <xf numFmtId="0" fontId="0" fillId="36" borderId="10" xfId="0" applyFont="1" applyFill="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9"/>
  <sheetViews>
    <sheetView tabSelected="1" zoomScalePageLayoutView="0" workbookViewId="0" topLeftCell="A1">
      <selection activeCell="A2" sqref="A2"/>
    </sheetView>
  </sheetViews>
  <sheetFormatPr defaultColWidth="9.140625" defaultRowHeight="12.75"/>
  <cols>
    <col min="1" max="1" width="9.140625" style="0" customWidth="1"/>
    <col min="2" max="2" width="12.140625" style="0" customWidth="1"/>
    <col min="3" max="3" width="28.421875" style="0" bestFit="1" customWidth="1"/>
    <col min="4" max="4" width="14.00390625" style="0" customWidth="1"/>
    <col min="5" max="5" width="9.421875" style="0" customWidth="1"/>
    <col min="6" max="6" width="12.57421875" style="0" bestFit="1" customWidth="1"/>
    <col min="7" max="7" width="22.140625" style="0" customWidth="1"/>
    <col min="8" max="8" width="19.57421875" style="0" customWidth="1"/>
    <col min="9" max="9" width="10.57421875" style="0" customWidth="1"/>
    <col min="10" max="10" width="10.8515625" style="0" customWidth="1"/>
    <col min="11" max="11" width="13.57421875" style="0" customWidth="1"/>
    <col min="15" max="15" width="11.421875" style="0" customWidth="1"/>
    <col min="16" max="16" width="11.8515625" style="0" customWidth="1"/>
    <col min="17" max="17" width="13.140625" style="0" bestFit="1" customWidth="1"/>
  </cols>
  <sheetData>
    <row r="1" spans="1:14" ht="12.75">
      <c r="A1" s="1"/>
      <c r="B1" s="1"/>
      <c r="C1" s="1"/>
      <c r="D1" s="1"/>
      <c r="E1" s="57" t="s">
        <v>4</v>
      </c>
      <c r="F1" s="58"/>
      <c r="G1" s="58"/>
      <c r="H1" s="59"/>
      <c r="I1" s="60" t="s">
        <v>5</v>
      </c>
      <c r="J1" s="61"/>
      <c r="K1" s="61"/>
      <c r="L1" s="61"/>
      <c r="M1" s="6"/>
      <c r="N1" s="6"/>
    </row>
    <row r="2" spans="1:17" ht="39.75" customHeight="1">
      <c r="A2" s="2" t="s">
        <v>0</v>
      </c>
      <c r="B2" s="2" t="s">
        <v>1</v>
      </c>
      <c r="C2" s="2" t="s">
        <v>2</v>
      </c>
      <c r="D2" s="2" t="s">
        <v>18</v>
      </c>
      <c r="E2" s="2" t="s">
        <v>9</v>
      </c>
      <c r="F2" s="2" t="s">
        <v>6</v>
      </c>
      <c r="G2" s="2" t="s">
        <v>7</v>
      </c>
      <c r="H2" s="8" t="s">
        <v>8</v>
      </c>
      <c r="I2" s="7" t="s">
        <v>3</v>
      </c>
      <c r="J2" s="2" t="s">
        <v>10</v>
      </c>
      <c r="K2" s="2" t="s">
        <v>7</v>
      </c>
      <c r="L2" s="2" t="s">
        <v>11</v>
      </c>
      <c r="M2" s="2" t="s">
        <v>17</v>
      </c>
      <c r="N2" s="71" t="s">
        <v>40</v>
      </c>
      <c r="O2" s="2" t="s">
        <v>20</v>
      </c>
      <c r="P2" s="2" t="s">
        <v>19</v>
      </c>
      <c r="Q2" s="12" t="s">
        <v>66</v>
      </c>
    </row>
    <row r="3" spans="1:113" s="21" customFormat="1" ht="15.75" customHeight="1">
      <c r="A3" s="64">
        <v>2</v>
      </c>
      <c r="B3" s="23" t="s">
        <v>25</v>
      </c>
      <c r="C3" s="49" t="s">
        <v>26</v>
      </c>
      <c r="D3" s="68" t="s">
        <v>74</v>
      </c>
      <c r="E3" s="49">
        <v>482</v>
      </c>
      <c r="F3" s="50">
        <v>499.99</v>
      </c>
      <c r="G3" s="51">
        <v>426.076</v>
      </c>
      <c r="H3" s="52">
        <v>346.106</v>
      </c>
      <c r="I3" s="54">
        <v>179</v>
      </c>
      <c r="J3" s="51">
        <v>181.465</v>
      </c>
      <c r="K3" s="51">
        <v>154.898</v>
      </c>
      <c r="L3" s="52">
        <v>126.278</v>
      </c>
      <c r="M3" s="49">
        <v>189</v>
      </c>
      <c r="N3" s="72">
        <v>189</v>
      </c>
      <c r="O3" s="29">
        <v>188.566297</v>
      </c>
      <c r="P3" s="30">
        <f aca="true" t="shared" si="0" ref="P3:P14">(H3-L3)/O3</f>
        <v>1.1657862698549994</v>
      </c>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41"/>
      <c r="CS3" s="41"/>
      <c r="CT3" s="41"/>
      <c r="CU3" s="41"/>
      <c r="CV3" s="41"/>
      <c r="CW3" s="41"/>
      <c r="CX3" s="41"/>
      <c r="CY3" s="41"/>
      <c r="CZ3" s="41"/>
      <c r="DA3" s="41"/>
      <c r="DB3" s="41"/>
      <c r="DC3" s="41"/>
      <c r="DD3" s="41"/>
      <c r="DE3" s="41"/>
      <c r="DF3" s="41"/>
      <c r="DG3" s="41"/>
      <c r="DH3" s="41"/>
      <c r="DI3" s="41"/>
    </row>
    <row r="4" spans="1:113" s="21" customFormat="1" ht="15.75" customHeight="1">
      <c r="A4" s="65"/>
      <c r="B4" s="23" t="s">
        <v>44</v>
      </c>
      <c r="C4" s="49" t="s">
        <v>45</v>
      </c>
      <c r="D4" s="68" t="s">
        <v>75</v>
      </c>
      <c r="E4" s="49">
        <v>205</v>
      </c>
      <c r="F4" s="50">
        <v>1025.2</v>
      </c>
      <c r="G4" s="51">
        <v>825.385</v>
      </c>
      <c r="H4" s="52">
        <v>554.587</v>
      </c>
      <c r="I4" s="54">
        <v>24</v>
      </c>
      <c r="J4" s="51">
        <v>100.848</v>
      </c>
      <c r="K4" s="51">
        <v>86.124</v>
      </c>
      <c r="L4" s="52">
        <v>56.833</v>
      </c>
      <c r="M4" s="49">
        <v>177</v>
      </c>
      <c r="N4" s="72">
        <v>57</v>
      </c>
      <c r="O4" s="53">
        <v>139.297084</v>
      </c>
      <c r="P4" s="30">
        <f t="shared" si="0"/>
        <v>3.5733267754549694</v>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41"/>
      <c r="CS4" s="41"/>
      <c r="CT4" s="41"/>
      <c r="CU4" s="41"/>
      <c r="CV4" s="41"/>
      <c r="CW4" s="41"/>
      <c r="CX4" s="41"/>
      <c r="CY4" s="41"/>
      <c r="CZ4" s="41"/>
      <c r="DA4" s="41"/>
      <c r="DB4" s="41"/>
      <c r="DC4" s="41"/>
      <c r="DD4" s="41"/>
      <c r="DE4" s="41"/>
      <c r="DF4" s="41"/>
      <c r="DG4" s="41"/>
      <c r="DH4" s="41"/>
      <c r="DI4" s="41"/>
    </row>
    <row r="5" spans="1:16" s="31" customFormat="1" ht="15.75" customHeight="1">
      <c r="A5" s="62">
        <v>3</v>
      </c>
      <c r="B5" s="23" t="s">
        <v>28</v>
      </c>
      <c r="C5" s="24" t="s">
        <v>29</v>
      </c>
      <c r="D5" s="69" t="s">
        <v>37</v>
      </c>
      <c r="E5" s="24">
        <v>7</v>
      </c>
      <c r="F5" s="25">
        <v>36.289</v>
      </c>
      <c r="G5" s="25">
        <v>34.97</v>
      </c>
      <c r="H5" s="26">
        <v>20.982</v>
      </c>
      <c r="I5" s="27">
        <v>4</v>
      </c>
      <c r="J5" s="25">
        <v>27.491</v>
      </c>
      <c r="K5" s="25">
        <v>26.562</v>
      </c>
      <c r="L5" s="26">
        <v>15.937</v>
      </c>
      <c r="M5" s="24">
        <v>2</v>
      </c>
      <c r="N5" s="73">
        <v>2</v>
      </c>
      <c r="O5" s="29">
        <f>63.79*Q7</f>
        <v>293.37021</v>
      </c>
      <c r="P5" s="30">
        <f t="shared" si="0"/>
        <v>0.017196701737371357</v>
      </c>
    </row>
    <row r="6" spans="1:16" s="31" customFormat="1" ht="15.75" customHeight="1">
      <c r="A6" s="63"/>
      <c r="B6" s="23" t="s">
        <v>41</v>
      </c>
      <c r="C6" s="24" t="s">
        <v>42</v>
      </c>
      <c r="D6" s="69" t="s">
        <v>57</v>
      </c>
      <c r="E6" s="24">
        <v>63</v>
      </c>
      <c r="F6" s="25">
        <v>759.252</v>
      </c>
      <c r="G6" s="25">
        <v>663.632</v>
      </c>
      <c r="H6" s="26">
        <v>448.36</v>
      </c>
      <c r="I6" s="27">
        <v>15</v>
      </c>
      <c r="J6" s="25">
        <v>71.479</v>
      </c>
      <c r="K6" s="25">
        <v>66.982</v>
      </c>
      <c r="L6" s="26">
        <v>65.817</v>
      </c>
      <c r="M6" s="24">
        <v>48</v>
      </c>
      <c r="N6" s="73">
        <v>33</v>
      </c>
      <c r="O6" s="29">
        <f>50.85*Q7</f>
        <v>233.85915000000003</v>
      </c>
      <c r="P6" s="30">
        <f t="shared" si="0"/>
        <v>1.6357837612939239</v>
      </c>
    </row>
    <row r="7" spans="1:17" s="31" customFormat="1" ht="15">
      <c r="A7" s="62">
        <v>5</v>
      </c>
      <c r="B7" s="23" t="s">
        <v>24</v>
      </c>
      <c r="C7" s="24" t="s">
        <v>23</v>
      </c>
      <c r="D7" s="69" t="s">
        <v>38</v>
      </c>
      <c r="E7" s="24">
        <v>74</v>
      </c>
      <c r="F7" s="25">
        <v>955.525</v>
      </c>
      <c r="G7" s="25">
        <v>941.039</v>
      </c>
      <c r="H7" s="26">
        <v>921.82</v>
      </c>
      <c r="I7" s="27">
        <v>39</v>
      </c>
      <c r="J7" s="25">
        <v>531.122</v>
      </c>
      <c r="K7" s="25">
        <v>523.888</v>
      </c>
      <c r="L7" s="26">
        <v>513.012</v>
      </c>
      <c r="M7" s="24">
        <v>22</v>
      </c>
      <c r="N7" s="73">
        <v>22</v>
      </c>
      <c r="O7" s="29">
        <f>42.86*Q7</f>
        <v>197.11314000000002</v>
      </c>
      <c r="P7" s="30">
        <f t="shared" si="0"/>
        <v>2.073976397514646</v>
      </c>
      <c r="Q7" s="67">
        <v>4.599</v>
      </c>
    </row>
    <row r="8" spans="1:16" s="31" customFormat="1" ht="13.5" customHeight="1">
      <c r="A8" s="70"/>
      <c r="B8" s="32" t="s">
        <v>67</v>
      </c>
      <c r="C8" s="24" t="s">
        <v>32</v>
      </c>
      <c r="D8" s="69" t="s">
        <v>39</v>
      </c>
      <c r="E8" s="28">
        <v>16</v>
      </c>
      <c r="F8" s="36">
        <v>147.315</v>
      </c>
      <c r="G8" s="36">
        <v>147.108</v>
      </c>
      <c r="H8" s="37">
        <v>144.166</v>
      </c>
      <c r="I8" s="35">
        <v>11</v>
      </c>
      <c r="J8" s="36">
        <v>109.42</v>
      </c>
      <c r="K8" s="36">
        <v>109.228</v>
      </c>
      <c r="L8" s="36">
        <v>107.044</v>
      </c>
      <c r="M8" s="24">
        <v>0</v>
      </c>
      <c r="N8" s="73">
        <v>0</v>
      </c>
      <c r="O8" s="29">
        <f>15.75*Q7</f>
        <v>72.43425</v>
      </c>
      <c r="P8" s="30">
        <f t="shared" si="0"/>
        <v>0.5124923637643793</v>
      </c>
    </row>
    <row r="9" spans="1:16" s="31" customFormat="1" ht="15">
      <c r="A9" s="63"/>
      <c r="B9" s="32" t="s">
        <v>68</v>
      </c>
      <c r="C9" s="24" t="s">
        <v>54</v>
      </c>
      <c r="D9" s="69" t="s">
        <v>55</v>
      </c>
      <c r="E9" s="28">
        <v>7</v>
      </c>
      <c r="F9" s="36">
        <v>39.768</v>
      </c>
      <c r="G9" s="36">
        <v>39.729</v>
      </c>
      <c r="H9" s="37">
        <v>38.925</v>
      </c>
      <c r="I9" s="35">
        <v>0</v>
      </c>
      <c r="J9" s="36">
        <v>0</v>
      </c>
      <c r="K9" s="36">
        <v>0</v>
      </c>
      <c r="L9" s="38">
        <v>0</v>
      </c>
      <c r="M9" s="24">
        <f>E9-I9</f>
        <v>7</v>
      </c>
      <c r="N9" s="73">
        <v>2</v>
      </c>
      <c r="O9" s="29">
        <f>15.75*Q7</f>
        <v>72.43425</v>
      </c>
      <c r="P9" s="30">
        <f t="shared" si="0"/>
        <v>0.5373839033330227</v>
      </c>
    </row>
    <row r="10" spans="1:16" s="31" customFormat="1" ht="15">
      <c r="A10" s="55">
        <v>6</v>
      </c>
      <c r="B10" s="32" t="s">
        <v>69</v>
      </c>
      <c r="C10" s="24" t="s">
        <v>34</v>
      </c>
      <c r="D10" s="68" t="s">
        <v>37</v>
      </c>
      <c r="E10" s="28">
        <v>1</v>
      </c>
      <c r="F10" s="36">
        <v>329.717</v>
      </c>
      <c r="G10" s="36">
        <v>307.885</v>
      </c>
      <c r="H10" s="37">
        <v>301.727</v>
      </c>
      <c r="I10" s="35">
        <v>1</v>
      </c>
      <c r="J10" s="36">
        <v>329.717</v>
      </c>
      <c r="K10" s="36">
        <v>307.885</v>
      </c>
      <c r="L10" s="37">
        <v>301.727</v>
      </c>
      <c r="M10" s="24">
        <f>E10-I10</f>
        <v>0</v>
      </c>
      <c r="N10" s="73">
        <v>0</v>
      </c>
      <c r="O10" s="29">
        <f>139.16*Q7</f>
        <v>639.99684</v>
      </c>
      <c r="P10" s="30">
        <f t="shared" si="0"/>
        <v>0</v>
      </c>
    </row>
    <row r="11" spans="1:16" s="31" customFormat="1" ht="15">
      <c r="A11" s="56"/>
      <c r="B11" s="32" t="s">
        <v>70</v>
      </c>
      <c r="C11" s="24" t="s">
        <v>43</v>
      </c>
      <c r="D11" s="68" t="s">
        <v>76</v>
      </c>
      <c r="E11" s="28">
        <v>7</v>
      </c>
      <c r="F11" s="33" t="s">
        <v>50</v>
      </c>
      <c r="G11" s="33" t="s">
        <v>51</v>
      </c>
      <c r="H11" s="34">
        <v>1435.468</v>
      </c>
      <c r="I11" s="35">
        <v>2</v>
      </c>
      <c r="J11" s="36">
        <v>329.435</v>
      </c>
      <c r="K11" s="36">
        <v>312.762</v>
      </c>
      <c r="L11" s="36">
        <v>306.507</v>
      </c>
      <c r="M11" s="24">
        <v>1</v>
      </c>
      <c r="N11" s="73">
        <v>1</v>
      </c>
      <c r="O11" s="29">
        <f>139.16*Q7</f>
        <v>639.99684</v>
      </c>
      <c r="P11" s="30">
        <f t="shared" si="0"/>
        <v>1.7640102723007194</v>
      </c>
    </row>
    <row r="12" spans="1:16" s="31" customFormat="1" ht="15">
      <c r="A12" s="55">
        <v>7</v>
      </c>
      <c r="B12" s="32" t="s">
        <v>71</v>
      </c>
      <c r="C12" s="24" t="s">
        <v>36</v>
      </c>
      <c r="D12" s="69" t="s">
        <v>77</v>
      </c>
      <c r="E12" s="28">
        <v>9</v>
      </c>
      <c r="F12" s="36">
        <v>121.033</v>
      </c>
      <c r="G12" s="36">
        <v>120.809</v>
      </c>
      <c r="H12" s="37">
        <v>118.322</v>
      </c>
      <c r="I12" s="35">
        <v>6</v>
      </c>
      <c r="J12" s="36">
        <v>91.223</v>
      </c>
      <c r="K12" s="36">
        <v>91.019</v>
      </c>
      <c r="L12" s="36">
        <v>89.128</v>
      </c>
      <c r="M12" s="24">
        <v>1</v>
      </c>
      <c r="N12" s="73">
        <v>1</v>
      </c>
      <c r="O12" s="29">
        <f>17.05*Q7</f>
        <v>78.41295000000001</v>
      </c>
      <c r="P12" s="30">
        <f t="shared" si="0"/>
        <v>0.3723109511885473</v>
      </c>
    </row>
    <row r="13" spans="1:16" s="31" customFormat="1" ht="15">
      <c r="A13" s="56"/>
      <c r="B13" s="32" t="s">
        <v>72</v>
      </c>
      <c r="C13" s="24" t="s">
        <v>52</v>
      </c>
      <c r="D13" s="69" t="s">
        <v>53</v>
      </c>
      <c r="E13" s="28">
        <v>4</v>
      </c>
      <c r="F13" s="36">
        <v>68.726</v>
      </c>
      <c r="G13" s="36">
        <v>68.553</v>
      </c>
      <c r="H13" s="37">
        <v>67.171</v>
      </c>
      <c r="I13" s="35">
        <v>0</v>
      </c>
      <c r="J13" s="36">
        <v>0</v>
      </c>
      <c r="K13" s="36">
        <v>0</v>
      </c>
      <c r="L13" s="36">
        <v>0</v>
      </c>
      <c r="M13" s="24">
        <v>4</v>
      </c>
      <c r="N13" s="73">
        <v>1</v>
      </c>
      <c r="O13" s="29">
        <f>17.05*Q7</f>
        <v>78.41295000000001</v>
      </c>
      <c r="P13" s="30">
        <f t="shared" si="0"/>
        <v>0.8566314620225358</v>
      </c>
    </row>
    <row r="14" spans="1:16" s="31" customFormat="1" ht="12.75">
      <c r="A14" s="48">
        <v>8</v>
      </c>
      <c r="B14" s="32" t="s">
        <v>46</v>
      </c>
      <c r="C14" s="39" t="s">
        <v>47</v>
      </c>
      <c r="D14" s="3" t="s">
        <v>56</v>
      </c>
      <c r="E14" s="28">
        <v>17</v>
      </c>
      <c r="F14" s="36">
        <v>52.227</v>
      </c>
      <c r="G14" s="36">
        <v>50.023</v>
      </c>
      <c r="H14" s="37">
        <v>49.018</v>
      </c>
      <c r="I14" s="35">
        <v>4</v>
      </c>
      <c r="J14" s="36">
        <v>14.556</v>
      </c>
      <c r="K14" s="36">
        <v>13.901</v>
      </c>
      <c r="L14" s="36">
        <v>13.623</v>
      </c>
      <c r="M14" s="24">
        <v>13</v>
      </c>
      <c r="N14" s="73">
        <v>13</v>
      </c>
      <c r="O14" s="40">
        <f>4.69*Q7</f>
        <v>21.56931</v>
      </c>
      <c r="P14" s="30">
        <f t="shared" si="0"/>
        <v>1.6409889792487566</v>
      </c>
    </row>
    <row r="20" ht="12.75">
      <c r="G20" s="22"/>
    </row>
    <row r="22" spans="7:8" ht="12.75">
      <c r="G22" s="18"/>
      <c r="H22" s="18"/>
    </row>
    <row r="23" spans="8:10" ht="12.75">
      <c r="H23" s="19"/>
      <c r="J23" s="19"/>
    </row>
    <row r="26" ht="12.75">
      <c r="H26" s="18"/>
    </row>
    <row r="27" ht="12.75">
      <c r="K27" s="18"/>
    </row>
    <row r="28" ht="12.75">
      <c r="H28" s="18"/>
    </row>
    <row r="29" spans="8:10" ht="12.75">
      <c r="H29" s="18"/>
      <c r="I29" s="18"/>
      <c r="J29" s="19"/>
    </row>
  </sheetData>
  <sheetProtection/>
  <mergeCells count="7">
    <mergeCell ref="A12:A13"/>
    <mergeCell ref="E1:H1"/>
    <mergeCell ref="I1:L1"/>
    <mergeCell ref="A5:A6"/>
    <mergeCell ref="A10:A11"/>
    <mergeCell ref="A3:A4"/>
    <mergeCell ref="A7:A9"/>
  </mergeCells>
  <printOptions/>
  <pageMargins left="0.75" right="0.75" top="1" bottom="1" header="0.5" footer="0.5"/>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5" sqref="A5"/>
    </sheetView>
  </sheetViews>
  <sheetFormatPr defaultColWidth="9.140625" defaultRowHeight="12.75"/>
  <sheetData>
    <row r="1" spans="1:7" ht="39" customHeight="1">
      <c r="A1" s="66" t="s">
        <v>12</v>
      </c>
      <c r="B1" s="66"/>
      <c r="C1" s="66"/>
      <c r="D1" s="66"/>
      <c r="E1" s="66"/>
      <c r="F1" s="66"/>
      <c r="G1" s="66"/>
    </row>
    <row r="2" spans="1:7" ht="40.5" customHeight="1">
      <c r="A2" s="66" t="s">
        <v>13</v>
      </c>
      <c r="B2" s="66"/>
      <c r="C2" s="66"/>
      <c r="D2" s="66"/>
      <c r="E2" s="66"/>
      <c r="F2" s="66"/>
      <c r="G2" s="66"/>
    </row>
    <row r="3" spans="1:7" ht="24.75" customHeight="1">
      <c r="A3" s="66" t="s">
        <v>14</v>
      </c>
      <c r="B3" s="66"/>
      <c r="C3" s="66"/>
      <c r="D3" s="66"/>
      <c r="E3" s="66"/>
      <c r="F3" s="66"/>
      <c r="G3" s="66"/>
    </row>
    <row r="4" spans="1:7" ht="27" customHeight="1">
      <c r="A4" s="66" t="s">
        <v>73</v>
      </c>
      <c r="B4" s="66"/>
      <c r="C4" s="66"/>
      <c r="D4" s="66"/>
      <c r="E4" s="66"/>
      <c r="F4" s="66"/>
      <c r="G4" s="66"/>
    </row>
    <row r="5" ht="13.5" customHeight="1">
      <c r="A5" t="s">
        <v>15</v>
      </c>
    </row>
    <row r="6" ht="12.75">
      <c r="A6" t="s">
        <v>16</v>
      </c>
    </row>
  </sheetData>
  <sheetProtection/>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3" sqref="A3:A4"/>
    </sheetView>
  </sheetViews>
  <sheetFormatPr defaultColWidth="9.140625" defaultRowHeight="12.75"/>
  <cols>
    <col min="1" max="1" width="9.140625" style="0" customWidth="1"/>
    <col min="2" max="2" width="12.140625" style="0" customWidth="1"/>
    <col min="3" max="3" width="29.57421875" style="0" customWidth="1"/>
    <col min="4" max="4" width="14.00390625" style="0" customWidth="1"/>
    <col min="5" max="5" width="9.421875" style="0" customWidth="1"/>
    <col min="6" max="6" width="10.140625" style="0" customWidth="1"/>
    <col min="7" max="7" width="12.00390625" style="0" customWidth="1"/>
    <col min="8" max="8" width="11.8515625" style="0" customWidth="1"/>
    <col min="9" max="9" width="11.421875" style="0" customWidth="1"/>
    <col min="10" max="10" width="14.421875" style="0" customWidth="1"/>
    <col min="11" max="11" width="11.140625" style="0" customWidth="1"/>
  </cols>
  <sheetData>
    <row r="1" spans="1:8" ht="12.75">
      <c r="A1" s="1"/>
      <c r="B1" s="1"/>
      <c r="C1" s="1"/>
      <c r="D1" s="1"/>
      <c r="E1" s="57" t="s">
        <v>21</v>
      </c>
      <c r="F1" s="58"/>
      <c r="G1" s="58"/>
      <c r="H1" s="58"/>
    </row>
    <row r="2" spans="1:11" ht="38.25">
      <c r="A2" s="2" t="s">
        <v>0</v>
      </c>
      <c r="B2" s="2" t="s">
        <v>1</v>
      </c>
      <c r="C2" s="2" t="s">
        <v>2</v>
      </c>
      <c r="D2" s="2" t="s">
        <v>18</v>
      </c>
      <c r="E2" s="2" t="s">
        <v>22</v>
      </c>
      <c r="F2" s="2" t="s">
        <v>6</v>
      </c>
      <c r="G2" s="2" t="s">
        <v>7</v>
      </c>
      <c r="H2" s="2" t="s">
        <v>8</v>
      </c>
      <c r="I2" s="2" t="s">
        <v>20</v>
      </c>
      <c r="J2" s="2" t="s">
        <v>60</v>
      </c>
      <c r="K2" s="2" t="s">
        <v>19</v>
      </c>
    </row>
    <row r="3" spans="1:11" ht="12.75">
      <c r="A3" s="74">
        <v>2</v>
      </c>
      <c r="B3" s="13" t="s">
        <v>25</v>
      </c>
      <c r="C3" s="14" t="s">
        <v>26</v>
      </c>
      <c r="D3" s="15">
        <v>42860</v>
      </c>
      <c r="E3" s="43">
        <v>106</v>
      </c>
      <c r="F3" s="44">
        <v>106.63</v>
      </c>
      <c r="G3" s="44">
        <v>90.39</v>
      </c>
      <c r="H3" s="44">
        <v>72.94</v>
      </c>
      <c r="I3" s="16">
        <f>'LUNA NOIEMBRIE 2017'!O3</f>
        <v>188.566297</v>
      </c>
      <c r="J3" s="16" t="s">
        <v>64</v>
      </c>
      <c r="K3" s="20">
        <v>0.2578</v>
      </c>
    </row>
    <row r="4" spans="1:11" ht="12.75">
      <c r="A4" s="75"/>
      <c r="B4" s="13" t="s">
        <v>44</v>
      </c>
      <c r="C4" s="17" t="s">
        <v>45</v>
      </c>
      <c r="D4" s="15">
        <v>42970</v>
      </c>
      <c r="E4" s="42">
        <v>0</v>
      </c>
      <c r="F4" s="42">
        <v>0</v>
      </c>
      <c r="G4" s="42">
        <v>0</v>
      </c>
      <c r="H4" s="42">
        <v>0</v>
      </c>
      <c r="I4" s="16">
        <v>136.650612</v>
      </c>
      <c r="J4" s="16" t="s">
        <v>61</v>
      </c>
      <c r="K4" s="20">
        <v>0</v>
      </c>
    </row>
    <row r="5" spans="1:11" ht="12.75">
      <c r="A5" s="74">
        <v>3</v>
      </c>
      <c r="B5" s="13" t="s">
        <v>28</v>
      </c>
      <c r="C5" s="14" t="s">
        <v>29</v>
      </c>
      <c r="D5" s="15" t="s">
        <v>30</v>
      </c>
      <c r="E5" s="42">
        <v>1</v>
      </c>
      <c r="F5" s="42">
        <v>0.92</v>
      </c>
      <c r="G5" s="42">
        <v>0.83</v>
      </c>
      <c r="H5" s="47">
        <v>0.5</v>
      </c>
      <c r="I5" s="16">
        <f>'LUNA NOIEMBRIE 2017'!O5</f>
        <v>293.37021</v>
      </c>
      <c r="J5" s="16" t="s">
        <v>58</v>
      </c>
      <c r="K5" s="20">
        <v>0.0017</v>
      </c>
    </row>
    <row r="6" spans="1:11" ht="12.75">
      <c r="A6" s="75"/>
      <c r="B6" s="13" t="s">
        <v>41</v>
      </c>
      <c r="C6" s="14" t="s">
        <v>42</v>
      </c>
      <c r="D6" s="15">
        <v>42975</v>
      </c>
      <c r="E6" s="42">
        <v>1</v>
      </c>
      <c r="F6" s="45">
        <v>121.47612804</v>
      </c>
      <c r="G6" s="45">
        <v>90.02597885</v>
      </c>
      <c r="H6" s="45">
        <v>88.22545927</v>
      </c>
      <c r="I6" s="16">
        <v>229.48096500000003</v>
      </c>
      <c r="J6" s="16" t="s">
        <v>62</v>
      </c>
      <c r="K6" s="20">
        <v>0.3204</v>
      </c>
    </row>
    <row r="7" spans="1:11" ht="12.75">
      <c r="A7" s="74">
        <v>5</v>
      </c>
      <c r="B7" s="13" t="s">
        <v>24</v>
      </c>
      <c r="C7" s="14" t="s">
        <v>23</v>
      </c>
      <c r="D7" s="15" t="s">
        <v>27</v>
      </c>
      <c r="E7" s="46">
        <v>13</v>
      </c>
      <c r="F7" s="45">
        <v>188.56</v>
      </c>
      <c r="G7" s="45">
        <v>187.45</v>
      </c>
      <c r="H7" s="45">
        <v>183.7</v>
      </c>
      <c r="I7" s="16">
        <f>'LUNA NOIEMBRIE 2017'!O7</f>
        <v>197.11314000000002</v>
      </c>
      <c r="J7" s="16" t="s">
        <v>65</v>
      </c>
      <c r="K7" s="20">
        <v>0.6211</v>
      </c>
    </row>
    <row r="8" spans="1:11" ht="12.75">
      <c r="A8" s="75"/>
      <c r="B8" s="9" t="s">
        <v>31</v>
      </c>
      <c r="C8" s="14" t="s">
        <v>32</v>
      </c>
      <c r="D8" s="15" t="s">
        <v>27</v>
      </c>
      <c r="E8" s="46">
        <v>5</v>
      </c>
      <c r="F8" s="45">
        <v>37.50243622</v>
      </c>
      <c r="G8" s="45">
        <v>37.05834292</v>
      </c>
      <c r="H8" s="45">
        <v>36.31717604</v>
      </c>
      <c r="I8" s="16">
        <f>'LUNA NOIEMBRIE 2017'!O8</f>
        <v>72.43425</v>
      </c>
      <c r="J8" s="16" t="s">
        <v>58</v>
      </c>
      <c r="K8" s="20" t="s">
        <v>59</v>
      </c>
    </row>
    <row r="9" spans="1:11" ht="12.75">
      <c r="A9" s="74">
        <v>6</v>
      </c>
      <c r="B9" s="9" t="s">
        <v>33</v>
      </c>
      <c r="C9" s="14" t="s">
        <v>34</v>
      </c>
      <c r="D9" s="15" t="s">
        <v>30</v>
      </c>
      <c r="E9" s="42">
        <v>0</v>
      </c>
      <c r="F9" s="42">
        <v>0</v>
      </c>
      <c r="G9" s="42">
        <v>0</v>
      </c>
      <c r="H9" s="42">
        <v>0</v>
      </c>
      <c r="I9" s="16">
        <f>'LUNA NOIEMBRIE 2017'!O10</f>
        <v>639.99684</v>
      </c>
      <c r="J9" s="16" t="s">
        <v>58</v>
      </c>
      <c r="K9" s="20">
        <v>0</v>
      </c>
    </row>
    <row r="10" spans="1:11" ht="12.75">
      <c r="A10" s="75"/>
      <c r="B10" s="9" t="s">
        <v>33</v>
      </c>
      <c r="C10" s="14" t="s">
        <v>43</v>
      </c>
      <c r="D10" s="13" t="s">
        <v>49</v>
      </c>
      <c r="E10" s="42">
        <v>4</v>
      </c>
      <c r="F10" s="42">
        <v>990.77</v>
      </c>
      <c r="G10" s="42">
        <v>932.07</v>
      </c>
      <c r="H10" s="42">
        <v>913.43</v>
      </c>
      <c r="I10" s="16">
        <v>628.015164</v>
      </c>
      <c r="J10" s="16" t="s">
        <v>63</v>
      </c>
      <c r="K10" s="20">
        <v>0.9696</v>
      </c>
    </row>
    <row r="11" spans="1:11" ht="12.75">
      <c r="A11" s="4">
        <v>7</v>
      </c>
      <c r="B11" s="9" t="s">
        <v>35</v>
      </c>
      <c r="C11" s="14" t="s">
        <v>36</v>
      </c>
      <c r="D11" s="10">
        <v>42412</v>
      </c>
      <c r="E11" s="42">
        <v>2</v>
      </c>
      <c r="F11" s="42">
        <v>14.59</v>
      </c>
      <c r="G11" s="42">
        <v>14.57</v>
      </c>
      <c r="H11" s="42">
        <v>14.27</v>
      </c>
      <c r="I11" s="16">
        <f>'LUNA NOIEMBRIE 2017'!O12</f>
        <v>78.41295000000001</v>
      </c>
      <c r="J11" s="16" t="s">
        <v>58</v>
      </c>
      <c r="K11" s="20">
        <v>0.189</v>
      </c>
    </row>
    <row r="12" spans="1:11" ht="12.75">
      <c r="A12" s="4">
        <v>8</v>
      </c>
      <c r="B12" s="5">
        <v>8.1</v>
      </c>
      <c r="C12" s="5" t="s">
        <v>48</v>
      </c>
      <c r="D12" s="10">
        <v>42975</v>
      </c>
      <c r="E12" s="42">
        <v>0</v>
      </c>
      <c r="F12" s="42">
        <v>0</v>
      </c>
      <c r="G12" s="42">
        <v>0</v>
      </c>
      <c r="H12" s="42">
        <v>0</v>
      </c>
      <c r="I12" s="11">
        <v>21.165501000000003</v>
      </c>
      <c r="J12" s="16" t="s">
        <v>58</v>
      </c>
      <c r="K12" s="20">
        <v>0</v>
      </c>
    </row>
    <row r="17" ht="12.75">
      <c r="G17" s="31"/>
    </row>
  </sheetData>
  <sheetProtection/>
  <mergeCells count="5">
    <mergeCell ref="E1:H1"/>
    <mergeCell ref="A3:A4"/>
    <mergeCell ref="A5:A6"/>
    <mergeCell ref="A7:A8"/>
    <mergeCell ref="A9:A10"/>
  </mergeCells>
  <printOptions/>
  <pageMargins left="0.75" right="0.75" top="1" bottom="1" header="0.5" footer="0.5"/>
  <pageSetup horizontalDpi="600" verticalDpi="600" orientation="portrait" paperSiz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ifrim cristina</cp:lastModifiedBy>
  <cp:lastPrinted>2017-12-04T11:09:32Z</cp:lastPrinted>
  <dcterms:created xsi:type="dcterms:W3CDTF">2016-06-29T09:37:39Z</dcterms:created>
  <dcterms:modified xsi:type="dcterms:W3CDTF">2017-12-04T14:21:16Z</dcterms:modified>
  <cp:category/>
  <cp:version/>
  <cp:contentType/>
  <cp:contentStatus/>
</cp:coreProperties>
</file>