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25" activeTab="0"/>
  </bookViews>
  <sheets>
    <sheet name="LUNA IUNIE 2019"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<sst xmlns="http://schemas.openxmlformats.org/spreadsheetml/2006/main" count="270" uniqueCount="223">
  <si>
    <t>Axa prioritara</t>
  </si>
  <si>
    <t>Prioritatea de investitii</t>
  </si>
  <si>
    <t>Nr. Apel</t>
  </si>
  <si>
    <t>PROIECTE DEPUSE</t>
  </si>
  <si>
    <t>valoare totala, Mil LEI</t>
  </si>
  <si>
    <t>valoare eligibila, Mil LEI</t>
  </si>
  <si>
    <t>valoare solicitata, 
Mil LEI</t>
  </si>
  <si>
    <t>Nr. proiecte depuse</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</si>
  <si>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</si>
  <si>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</si>
  <si>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</si>
  <si>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</si>
  <si>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</si>
  <si>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</si>
  <si>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</si>
  <si>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Data inchidere apel, LL/ZZ/AA</t>
  </si>
  <si>
    <t>% acoperire alocare apel/regiune</t>
  </si>
  <si>
    <t>Alocare apel/regiuneMil LEI</t>
  </si>
  <si>
    <t>CONTRACTE SEMNATE</t>
  </si>
  <si>
    <t>Nr</t>
  </si>
  <si>
    <t>POR/2016/5/5.1/1</t>
  </si>
  <si>
    <t>5.1</t>
  </si>
  <si>
    <t>2.1.A</t>
  </si>
  <si>
    <t>2.1.A/2016</t>
  </si>
  <si>
    <t>3.1.A</t>
  </si>
  <si>
    <t>POR/2016/3/3.1/A/1</t>
  </si>
  <si>
    <t>POR/2016/5/5.2/1</t>
  </si>
  <si>
    <t>POR 2016/6/6.1/1</t>
  </si>
  <si>
    <t>POR/2016/7/7.1/1</t>
  </si>
  <si>
    <t>16.11.2016</t>
  </si>
  <si>
    <t>25.11.2016</t>
  </si>
  <si>
    <t>Din care conforme si eligibile</t>
  </si>
  <si>
    <t>3.1.B</t>
  </si>
  <si>
    <t xml:space="preserve">POR/2016/3/3.1/B/1/7 REGIUNI </t>
  </si>
  <si>
    <t>POR 2016/6/6.1/2</t>
  </si>
  <si>
    <t>2.2</t>
  </si>
  <si>
    <t>POR/102/2/2</t>
  </si>
  <si>
    <t>P.O.R./8/8.1/8.3/A/1</t>
  </si>
  <si>
    <t>POR/2017/7/7.1/2</t>
  </si>
  <si>
    <t>21.10.2017</t>
  </si>
  <si>
    <t>POR/2016/5/5.2/2</t>
  </si>
  <si>
    <t>15.10.2017</t>
  </si>
  <si>
    <t>04.09.2017</t>
  </si>
  <si>
    <t>04.10.2017</t>
  </si>
  <si>
    <t xml:space="preserve">Alocare suplimentara disponibila </t>
  </si>
  <si>
    <t>5.2/1</t>
  </si>
  <si>
    <t>5.2/2</t>
  </si>
  <si>
    <t>6.1/1</t>
  </si>
  <si>
    <t>6.1/2</t>
  </si>
  <si>
    <t>7.1/1</t>
  </si>
  <si>
    <t>7.1/2</t>
  </si>
  <si>
    <t>5.2/SUERD</t>
  </si>
  <si>
    <t>7.1/SUERD</t>
  </si>
  <si>
    <t>28.12.2017</t>
  </si>
  <si>
    <t>11.01.2018</t>
  </si>
  <si>
    <t>POR/2017/5/5.2/SUERD/1</t>
  </si>
  <si>
    <t>POR/2017/7/ 7.1/SUERD/1</t>
  </si>
  <si>
    <t>10.1.a</t>
  </si>
  <si>
    <t>10.1 / 10.2</t>
  </si>
  <si>
    <t>POR/10/2017/10/10.1a/7regiuni</t>
  </si>
  <si>
    <t>POR/2017/10/10.1/10.2/7REGIUNI</t>
  </si>
  <si>
    <t>P.O.R./8/8.1/8.3/B/1</t>
  </si>
  <si>
    <t>8.1 / 8.3/A</t>
  </si>
  <si>
    <t>8.1 / 8.3/B</t>
  </si>
  <si>
    <t>3.1.A - 2</t>
  </si>
  <si>
    <t>POR/2016/3/3.1/A/2</t>
  </si>
  <si>
    <t>28.02.2018</t>
  </si>
  <si>
    <t>2.1.B</t>
  </si>
  <si>
    <t>POR/2017/2/2.1/B/1</t>
  </si>
  <si>
    <t>10.1.b</t>
  </si>
  <si>
    <t>POR/10/2017/10/10.1b/7regiuni</t>
  </si>
  <si>
    <t>10.1 / 10.3</t>
  </si>
  <si>
    <t>POR/2017/10/10.1/10.3/7REGIUNI</t>
  </si>
  <si>
    <t>24.07.2018</t>
  </si>
  <si>
    <t>3.2</t>
  </si>
  <si>
    <t>21.05.2018</t>
  </si>
  <si>
    <t xml:space="preserve">POR/2017/3/3.2/1/7 REGIUNI </t>
  </si>
  <si>
    <t>1.569.716</t>
  </si>
  <si>
    <t>1.462.255</t>
  </si>
  <si>
    <t>3.1.C</t>
  </si>
  <si>
    <t>POR/2018/3/3.1/C/1/7Regiuni</t>
  </si>
  <si>
    <t>4.1</t>
  </si>
  <si>
    <t>4.2</t>
  </si>
  <si>
    <t>4.3</t>
  </si>
  <si>
    <t>4.4</t>
  </si>
  <si>
    <t>4.5</t>
  </si>
  <si>
    <t xml:space="preserve">POR/2017/4/4.1/1 </t>
  </si>
  <si>
    <t>POR/AP/2017/4/4.2/1</t>
  </si>
  <si>
    <t>POR/2017/4/4.3/1</t>
  </si>
  <si>
    <t>POR/4/2017/4/4.4/OS 4.4</t>
  </si>
  <si>
    <t>POR/4/2017/4/4.4/OS 4.5</t>
  </si>
  <si>
    <t>3.2/SUERD</t>
  </si>
  <si>
    <t>POR/2017/3/3.2/1/SUERD</t>
  </si>
  <si>
    <t>8.1 / 8.2/B</t>
  </si>
  <si>
    <t>8.1 / 8.3/C</t>
  </si>
  <si>
    <t>P.O.R./2017/8/8.1/8.2.B/1/7 regiuni</t>
  </si>
  <si>
    <t>18.04.2018</t>
  </si>
  <si>
    <t>ALOCARE NATIONALA</t>
  </si>
  <si>
    <t>P.O.R.2017/8/8.1/8.3/C</t>
  </si>
  <si>
    <t>30.03.2018</t>
  </si>
  <si>
    <t>04.05.2017</t>
  </si>
  <si>
    <t>30.08.2017</t>
  </si>
  <si>
    <t>13.07.2017</t>
  </si>
  <si>
    <t>20.04.2018</t>
  </si>
  <si>
    <t>9B</t>
  </si>
  <si>
    <t>POR/2018/13/13.1/1/7 REGIUNI</t>
  </si>
  <si>
    <t>POR/2018/13/13.1/1/SUERD</t>
  </si>
  <si>
    <t>9B/SUERD</t>
  </si>
  <si>
    <t>POR/2017/1/1.1.C./1</t>
  </si>
  <si>
    <t>25.08.2018</t>
  </si>
  <si>
    <t>05.12.2016</t>
  </si>
  <si>
    <t>21.06.2018</t>
  </si>
  <si>
    <t>09.07.2018</t>
  </si>
  <si>
    <t>10.07.2018</t>
  </si>
  <si>
    <t>6.1/3</t>
  </si>
  <si>
    <t>16.07.2018</t>
  </si>
  <si>
    <t>POR/2018/5/5.1/7regiuni/proiecte nefinalizate</t>
  </si>
  <si>
    <t>POR 2018/6/6.1/ 5Proiecte nefinalizate</t>
  </si>
  <si>
    <t>5.1/2</t>
  </si>
  <si>
    <t>PROIECTE RESPINSE si RETRASE</t>
  </si>
  <si>
    <t>Din care nr. Proiecte respinse si retrase</t>
  </si>
  <si>
    <t>alocare conform ghid</t>
  </si>
  <si>
    <t>4.1/2</t>
  </si>
  <si>
    <t>POR/2018/4/4.1/2 Proiecte nefinalizate</t>
  </si>
  <si>
    <t>6.1/4</t>
  </si>
  <si>
    <t>POR 2018/6/6.1/ 6Proiecte nefinalizate</t>
  </si>
  <si>
    <t xml:space="preserve">POR/2018/8/8.1/1/8.2.B/7 regiuni – Nefinalizate </t>
  </si>
  <si>
    <t>POR/2018/8/8.1/1/8.1.A/7 regiuni – Nefinalizate</t>
  </si>
  <si>
    <t>8.1/8.1.A</t>
  </si>
  <si>
    <t>1.1.A</t>
  </si>
  <si>
    <t>1.1.C</t>
  </si>
  <si>
    <t>POR/2018/1/1.1.A./1</t>
  </si>
  <si>
    <t>P.O.R/2018/8/8.1/8.1.A/1/7regiuni</t>
  </si>
  <si>
    <t>18.10.2018</t>
  </si>
  <si>
    <t>07.09.2018</t>
  </si>
  <si>
    <t>01.10.2018</t>
  </si>
  <si>
    <t>21.12.2018</t>
  </si>
  <si>
    <t>29.03.2019</t>
  </si>
  <si>
    <t>NA</t>
  </si>
  <si>
    <t>09.10.2018</t>
  </si>
  <si>
    <t>17.09.2018</t>
  </si>
  <si>
    <t>20.04.2019</t>
  </si>
  <si>
    <t>Data inchidere apel, ZZ.LL.AA</t>
  </si>
  <si>
    <t>valoare totala,  
Mil LEI</t>
  </si>
  <si>
    <t>05.07.2018</t>
  </si>
  <si>
    <t>1.326.409</t>
  </si>
  <si>
    <t>1.1.B</t>
  </si>
  <si>
    <t>POR/2018/1/1.1/B/1</t>
  </si>
  <si>
    <t>Curs Infor Euro IUNIE 2019</t>
  </si>
  <si>
    <t>1.201.141</t>
  </si>
  <si>
    <t>1.177.118</t>
  </si>
  <si>
    <t>POR/2016/2/2.1/A/1</t>
  </si>
  <si>
    <t>04.05.2017 12:00:00</t>
  </si>
  <si>
    <t>09.07.2018 12:00:00</t>
  </si>
  <si>
    <t>POR/2016/2/2.2/1</t>
  </si>
  <si>
    <t>30.08.2017 12:00:00</t>
  </si>
  <si>
    <t>3.1.A.1</t>
  </si>
  <si>
    <t>16.11.2016 10:00:00</t>
  </si>
  <si>
    <t>3.1.A.2</t>
  </si>
  <si>
    <t>POR/2017/3/3.1/A/2</t>
  </si>
  <si>
    <t>28.02.2018 10:00:00</t>
  </si>
  <si>
    <t>POR/2016/3/3.1/B/1</t>
  </si>
  <si>
    <t>04.10.2017 10:00:00</t>
  </si>
  <si>
    <t>POR/2017/3/3.2/1</t>
  </si>
  <si>
    <t>21.06.2018 12:00:00</t>
  </si>
  <si>
    <t>POR/2017/4/4.1/1</t>
  </si>
  <si>
    <t>29.03.2019 12:00:00</t>
  </si>
  <si>
    <t>25.11.2016 14:00:00</t>
  </si>
  <si>
    <t>5.1-nefin</t>
  </si>
  <si>
    <t>POR/2018/5/5.1/7REGIUNI/NEFINALIZATE</t>
  </si>
  <si>
    <t>16.07.2018 12:00:00</t>
  </si>
  <si>
    <t>5.2.1</t>
  </si>
  <si>
    <t>25.11.2016 12:00:00</t>
  </si>
  <si>
    <t>5.2.2</t>
  </si>
  <si>
    <t>POR/2017/5/5.2/2</t>
  </si>
  <si>
    <t>16.10.2017 00:00:00</t>
  </si>
  <si>
    <t>6.1-nefin-National</t>
  </si>
  <si>
    <t>POR 2018/6/6.1/6 NEFINALIZATE -NATIONAL</t>
  </si>
  <si>
    <t>17.09.2018 15:00:00</t>
  </si>
  <si>
    <t>6.1.2</t>
  </si>
  <si>
    <t>POR/2017/6/6.1/2</t>
  </si>
  <si>
    <t>13.07.2017 15:00:00</t>
  </si>
  <si>
    <t>7.1.1</t>
  </si>
  <si>
    <t>05.12.2016 00:00:00</t>
  </si>
  <si>
    <t>7.1.2</t>
  </si>
  <si>
    <t>23.10.2017 12:00:00</t>
  </si>
  <si>
    <t>8.1-8.1.A</t>
  </si>
  <si>
    <t xml:space="preserve">P.O.R/2018/8/8.1/8.1.A/1/7regiuni </t>
  </si>
  <si>
    <t>21.12.2018 00:00:00</t>
  </si>
  <si>
    <t>8.1-8.1.A-Nefin</t>
  </si>
  <si>
    <t xml:space="preserve">POR/2018/8/8.1/1/8.1.A/7 regiuni – Nefinalizate
</t>
  </si>
  <si>
    <t>10.09.2018 00:00:00</t>
  </si>
  <si>
    <t>8.1-8.2.B</t>
  </si>
  <si>
    <t>POR/2017/8/8.1/8.2.B/1</t>
  </si>
  <si>
    <t>18.04.2018 12:00:00</t>
  </si>
  <si>
    <t>8.1-8.2.B-Nefin</t>
  </si>
  <si>
    <t>8.1-8.3.A</t>
  </si>
  <si>
    <t>POR/2017/8/8.1/8.3/A/1</t>
  </si>
  <si>
    <t>04.09.2017 12:00:00</t>
  </si>
  <si>
    <t>8.1-8.3.B</t>
  </si>
  <si>
    <t>POR/2017/8/8.1/8.3/B/1</t>
  </si>
  <si>
    <t>20.04.2018 12:00:00</t>
  </si>
  <si>
    <t>8.1.-8.3.C</t>
  </si>
  <si>
    <t>POR/2017/8/8.1/8.3/C</t>
  </si>
  <si>
    <t>30.03.2018 12:00:00</t>
  </si>
  <si>
    <t>8.2-Ambulante</t>
  </si>
  <si>
    <t>P.O.R./2018/8/8.1/8.2/1-Ambulante</t>
  </si>
  <si>
    <t>12.12.2018 12:00:00</t>
  </si>
  <si>
    <t>10.1-10.2</t>
  </si>
  <si>
    <t>10.07.2018 12:00:00</t>
  </si>
  <si>
    <t>10.1-10.3</t>
  </si>
  <si>
    <t xml:space="preserve">POR/2017/10/10.1/10.3/7REGIUNI </t>
  </si>
  <si>
    <t>24.07.2018 12:00:00</t>
  </si>
  <si>
    <t>10.1.A</t>
  </si>
  <si>
    <t>05.07.2018 00:00:00</t>
  </si>
  <si>
    <t>10.1.B</t>
  </si>
  <si>
    <t>10.1A/APC</t>
  </si>
  <si>
    <t xml:space="preserve">POR/10/2018/10/10.1a/APC/7regiuni </t>
  </si>
  <si>
    <t>10.1b/APC</t>
  </si>
  <si>
    <t xml:space="preserve">POR/10/2018/10/10.1b/APC/7regiuni </t>
  </si>
  <si>
    <t>Alocare apel este suma solicitata confom Ghidului solicitantului calculata in lei la cursul InforEuro din luna raportarii</t>
  </si>
  <si>
    <t>13.04.2019</t>
  </si>
  <si>
    <t>25.02.2019 12:00:00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</si>
</sst>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_(\$* #,##0_);_(\$* \(#,##0\);_(\$* &quot;-&quot;_);_(@_)"/>
    <numFmt numFmtId="189" formatCode="_(\$* #,##0.00_);_(\$* \(#,##0.00\);_(\$* &quot;-&quot;??_);_(@_)"/>
    <numFmt numFmtId="190" formatCode="dd\.mm\.yyyy\ "/>
    <numFmt numFmtId="191" formatCode="#,##0.0000"/>
    <numFmt numFmtId="192" formatCode="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418]d\ mmmm\ yyyy"/>
    <numFmt numFmtId="200" formatCode="[$-409]dddd\,\ mmmm\ d\,\ yyyy"/>
    <numFmt numFmtId="201" formatCode="[$-409]d\-mmm\-yy;@"/>
    <numFmt numFmtId="202" formatCode="[$-409]h:mm:ss\ AM/PM"/>
    <numFmt numFmtId="203" formatCode="0.00;[Red]0.00"/>
    <numFmt numFmtId="204" formatCode="0.00000000000"/>
    <numFmt numFmtId="205" formatCode="0.0000"/>
    <numFmt numFmtId="206" formatCode="mmm/yyyy"/>
  </numFmts>
  <fonts count="45">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name val="Calibri"/>
      <family val="2"/>
    </font>
    <font>
      <b/>
      <sz val="11"/>
      <color indexed="6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4476A7"/>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190" fontId="0" fillId="0" borderId="0" applyNumberFormat="0" applyFill="0" applyBorder="0" applyAlignment="0" applyProtection="0"/>
    <xf numFmtId="19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88" fontId="0" fillId="0" borderId="0">
      <alignment/>
      <protection/>
    </xf>
    <xf numFmtId="171" fontId="0" fillId="0" borderId="0">
      <alignment/>
      <protection/>
    </xf>
    <xf numFmtId="189"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7">
    <xf numFmtId="0" fontId="0" fillId="0" borderId="0" xfId="0" applyAlignment="1">
      <alignment/>
    </xf>
    <xf numFmtId="0" fontId="20" fillId="0" borderId="0" xfId="0" applyFont="1" applyAlignment="1">
      <alignment/>
    </xf>
    <xf numFmtId="193" fontId="1" fillId="0" borderId="10" xfId="0" applyNumberFormat="1" applyFont="1" applyBorder="1" applyAlignment="1">
      <alignment horizontal="center"/>
    </xf>
    <xf numFmtId="193" fontId="1" fillId="0" borderId="11" xfId="0" applyNumberFormat="1" applyFont="1" applyBorder="1" applyAlignment="1">
      <alignment horizontal="center"/>
    </xf>
    <xf numFmtId="193" fontId="1" fillId="0" borderId="0" xfId="0" applyNumberFormat="1" applyFont="1" applyAlignment="1">
      <alignment horizontal="center"/>
    </xf>
    <xf numFmtId="193" fontId="1" fillId="0" borderId="10" xfId="0" applyNumberFormat="1" applyFont="1" applyBorder="1" applyAlignment="1">
      <alignment horizontal="center" vertical="center"/>
    </xf>
    <xf numFmtId="193" fontId="1" fillId="33" borderId="10" xfId="0" applyNumberFormat="1" applyFont="1" applyFill="1" applyBorder="1" applyAlignment="1">
      <alignment horizontal="center"/>
    </xf>
    <xf numFmtId="193" fontId="1" fillId="34" borderId="10" xfId="0" applyNumberFormat="1" applyFont="1" applyFill="1" applyBorder="1" applyAlignment="1">
      <alignment horizontal="center"/>
    </xf>
    <xf numFmtId="193" fontId="1" fillId="0" borderId="10" xfId="0" applyNumberFormat="1" applyFont="1" applyFill="1" applyBorder="1" applyAlignment="1">
      <alignment horizontal="center"/>
    </xf>
    <xf numFmtId="0" fontId="1" fillId="0" borderId="0" xfId="0" applyFont="1" applyAlignment="1">
      <alignment/>
    </xf>
    <xf numFmtId="0" fontId="1" fillId="34" borderId="0" xfId="0" applyFont="1" applyFill="1" applyAlignment="1">
      <alignment horizontal="center"/>
    </xf>
    <xf numFmtId="10" fontId="1" fillId="0" borderId="0" xfId="0" applyNumberFormat="1" applyFont="1" applyAlignment="1">
      <alignment/>
    </xf>
    <xf numFmtId="0" fontId="18" fillId="35" borderId="11"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10" fontId="18" fillId="35" borderId="11"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xf>
    <xf numFmtId="14" fontId="2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6" borderId="11" xfId="0" applyFont="1" applyFill="1" applyBorder="1" applyAlignment="1">
      <alignment horizontal="center"/>
    </xf>
    <xf numFmtId="193" fontId="21" fillId="0" borderId="10" xfId="0" applyNumberFormat="1" applyFont="1" applyBorder="1" applyAlignment="1">
      <alignment horizontal="center" vertical="center" wrapText="1"/>
    </xf>
    <xf numFmtId="10" fontId="21" fillId="0" borderId="14" xfId="0" applyNumberFormat="1" applyFont="1" applyBorder="1" applyAlignment="1">
      <alignment horizontal="center"/>
    </xf>
    <xf numFmtId="0" fontId="1" fillId="33" borderId="0" xfId="0" applyFont="1" applyFill="1" applyAlignment="1">
      <alignment horizontal="center" vertical="center" wrapText="1"/>
    </xf>
    <xf numFmtId="0" fontId="1" fillId="0" borderId="17" xfId="0" applyFont="1" applyBorder="1" applyAlignment="1">
      <alignment horizontal="center" vertical="center" wrapText="1"/>
    </xf>
    <xf numFmtId="198" fontId="2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49" fontId="1" fillId="0" borderId="14" xfId="0" applyNumberFormat="1" applyFont="1" applyBorder="1" applyAlignment="1">
      <alignment horizontal="center"/>
    </xf>
    <xf numFmtId="198" fontId="1" fillId="0" borderId="14" xfId="0" applyNumberFormat="1" applyFont="1" applyBorder="1" applyAlignment="1">
      <alignment horizontal="center"/>
    </xf>
    <xf numFmtId="193" fontId="1" fillId="0" borderId="14" xfId="0" applyNumberFormat="1" applyFont="1" applyBorder="1" applyAlignment="1">
      <alignment horizontal="center"/>
    </xf>
    <xf numFmtId="193" fontId="1" fillId="0" borderId="15" xfId="0" applyNumberFormat="1" applyFont="1" applyBorder="1" applyAlignment="1">
      <alignment horizontal="center"/>
    </xf>
    <xf numFmtId="0" fontId="1" fillId="0" borderId="16" xfId="0" applyFont="1" applyBorder="1" applyAlignment="1">
      <alignment horizontal="center"/>
    </xf>
    <xf numFmtId="10" fontId="1" fillId="0" borderId="14" xfId="0" applyNumberFormat="1" applyFont="1" applyBorder="1" applyAlignment="1">
      <alignment horizontal="center"/>
    </xf>
    <xf numFmtId="0" fontId="1" fillId="6" borderId="0" xfId="0" applyFont="1" applyFill="1" applyAlignment="1">
      <alignment/>
    </xf>
    <xf numFmtId="0" fontId="1" fillId="33" borderId="0" xfId="0" applyFont="1" applyFill="1" applyAlignment="1">
      <alignment/>
    </xf>
    <xf numFmtId="49" fontId="1" fillId="0" borderId="11" xfId="0" applyNumberFormat="1" applyFont="1" applyBorder="1" applyAlignment="1">
      <alignment horizontal="center"/>
    </xf>
    <xf numFmtId="0" fontId="1" fillId="0" borderId="11" xfId="0" applyFont="1" applyBorder="1" applyAlignment="1">
      <alignment horizontal="center"/>
    </xf>
    <xf numFmtId="193" fontId="1" fillId="0" borderId="12" xfId="0" applyNumberFormat="1" applyFont="1" applyBorder="1" applyAlignment="1">
      <alignment horizontal="center"/>
    </xf>
    <xf numFmtId="0" fontId="1" fillId="0" borderId="10" xfId="0" applyFont="1" applyBorder="1" applyAlignment="1">
      <alignment horizontal="center"/>
    </xf>
    <xf numFmtId="10" fontId="1" fillId="0" borderId="11" xfId="0" applyNumberFormat="1" applyFont="1" applyBorder="1" applyAlignment="1">
      <alignment horizont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193" fontId="1" fillId="0" borderId="14" xfId="0" applyNumberFormat="1" applyFont="1" applyBorder="1" applyAlignment="1">
      <alignment horizontal="center" vertical="center"/>
    </xf>
    <xf numFmtId="193" fontId="1" fillId="0" borderId="15" xfId="0" applyNumberFormat="1" applyFont="1" applyBorder="1" applyAlignment="1">
      <alignment horizontal="center" vertical="center"/>
    </xf>
    <xf numFmtId="0" fontId="1" fillId="0" borderId="16" xfId="0" applyFont="1" applyBorder="1" applyAlignment="1">
      <alignment horizontal="center" vertical="center"/>
    </xf>
    <xf numFmtId="0" fontId="1" fillId="6" borderId="11" xfId="0" applyFont="1" applyFill="1" applyBorder="1" applyAlignment="1">
      <alignment horizontal="center" vertical="center"/>
    </xf>
    <xf numFmtId="10" fontId="1" fillId="0" borderId="14" xfId="0" applyNumberFormat="1" applyFont="1" applyBorder="1" applyAlignment="1">
      <alignment horizontal="center" vertical="center"/>
    </xf>
    <xf numFmtId="0" fontId="1" fillId="0" borderId="0" xfId="0" applyFont="1" applyAlignment="1">
      <alignment vertical="center"/>
    </xf>
    <xf numFmtId="49" fontId="1" fillId="33" borderId="14" xfId="0" applyNumberFormat="1" applyFont="1" applyFill="1" applyBorder="1" applyAlignment="1">
      <alignment horizontal="center"/>
    </xf>
    <xf numFmtId="0" fontId="1" fillId="33" borderId="14" xfId="0" applyFont="1" applyFill="1" applyBorder="1" applyAlignment="1">
      <alignment horizontal="center"/>
    </xf>
    <xf numFmtId="193" fontId="1" fillId="33" borderId="14" xfId="0" applyNumberFormat="1" applyFont="1" applyFill="1" applyBorder="1" applyAlignment="1">
      <alignment horizontal="center"/>
    </xf>
    <xf numFmtId="193" fontId="1" fillId="33" borderId="15" xfId="0" applyNumberFormat="1" applyFont="1" applyFill="1" applyBorder="1" applyAlignment="1">
      <alignment horizontal="center"/>
    </xf>
    <xf numFmtId="0" fontId="1" fillId="33" borderId="16" xfId="0" applyFont="1" applyFill="1" applyBorder="1" applyAlignment="1">
      <alignment horizontal="center"/>
    </xf>
    <xf numFmtId="0" fontId="1" fillId="33" borderId="11" xfId="0" applyFont="1" applyFill="1" applyBorder="1" applyAlignment="1">
      <alignment horizontal="center"/>
    </xf>
    <xf numFmtId="10" fontId="1" fillId="33" borderId="14" xfId="0" applyNumberFormat="1" applyFont="1" applyFill="1" applyBorder="1" applyAlignment="1">
      <alignment horizontal="center"/>
    </xf>
    <xf numFmtId="0" fontId="1" fillId="0" borderId="14" xfId="0" applyFont="1" applyFill="1" applyBorder="1" applyAlignment="1">
      <alignment horizontal="center"/>
    </xf>
    <xf numFmtId="1" fontId="1" fillId="0" borderId="14" xfId="0" applyNumberFormat="1" applyFont="1" applyBorder="1" applyAlignment="1">
      <alignment horizontal="center"/>
    </xf>
    <xf numFmtId="14" fontId="1" fillId="0" borderId="11" xfId="0" applyNumberFormat="1" applyFont="1" applyBorder="1" applyAlignment="1">
      <alignment horizontal="center" vertical="center"/>
    </xf>
    <xf numFmtId="205" fontId="44" fillId="0" borderId="0" xfId="0" applyNumberFormat="1" applyFont="1" applyAlignment="1">
      <alignment/>
    </xf>
    <xf numFmtId="49" fontId="1" fillId="33" borderId="11" xfId="0" applyNumberFormat="1" applyFont="1" applyFill="1" applyBorder="1" applyAlignment="1">
      <alignment horizontal="center"/>
    </xf>
    <xf numFmtId="193" fontId="1" fillId="33" borderId="11" xfId="0" applyNumberFormat="1" applyFont="1" applyFill="1" applyBorder="1" applyAlignment="1">
      <alignment horizontal="center"/>
    </xf>
    <xf numFmtId="193" fontId="1" fillId="33" borderId="12" xfId="0" applyNumberFormat="1" applyFont="1" applyFill="1" applyBorder="1" applyAlignment="1">
      <alignment horizontal="center"/>
    </xf>
    <xf numFmtId="0" fontId="1" fillId="33" borderId="10" xfId="0" applyFont="1" applyFill="1" applyBorder="1" applyAlignment="1">
      <alignment horizontal="center"/>
    </xf>
    <xf numFmtId="198" fontId="1" fillId="0" borderId="12" xfId="0" applyNumberFormat="1" applyFont="1" applyBorder="1" applyAlignment="1">
      <alignment horizontal="center"/>
    </xf>
    <xf numFmtId="0" fontId="1" fillId="36" borderId="0" xfId="0" applyFont="1" applyFill="1" applyAlignment="1">
      <alignment/>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1" xfId="0" applyFont="1" applyFill="1" applyBorder="1" applyAlignment="1">
      <alignment horizontal="center"/>
    </xf>
    <xf numFmtId="193" fontId="1" fillId="0" borderId="11" xfId="0" applyNumberFormat="1" applyFont="1" applyFill="1" applyBorder="1" applyAlignment="1">
      <alignment horizontal="center"/>
    </xf>
    <xf numFmtId="193" fontId="1" fillId="0" borderId="12" xfId="0" applyNumberFormat="1" applyFont="1" applyFill="1" applyBorder="1" applyAlignment="1">
      <alignment horizontal="center"/>
    </xf>
    <xf numFmtId="0" fontId="1" fillId="0" borderId="10" xfId="0" applyFont="1" applyFill="1" applyBorder="1" applyAlignment="1">
      <alignment horizontal="center"/>
    </xf>
    <xf numFmtId="0" fontId="1" fillId="0" borderId="16" xfId="0" applyFont="1" applyFill="1" applyBorder="1" applyAlignment="1">
      <alignment horizontal="center"/>
    </xf>
    <xf numFmtId="10" fontId="1" fillId="0" borderId="14" xfId="0" applyNumberFormat="1" applyFont="1" applyFill="1" applyBorder="1" applyAlignment="1">
      <alignment horizontal="center"/>
    </xf>
    <xf numFmtId="0" fontId="1" fillId="0" borderId="0" xfId="0" applyFont="1" applyFill="1" applyAlignment="1">
      <alignment/>
    </xf>
    <xf numFmtId="14" fontId="1" fillId="0" borderId="11" xfId="0" applyNumberFormat="1" applyFont="1" applyFill="1" applyBorder="1" applyAlignment="1">
      <alignment horizontal="center"/>
    </xf>
    <xf numFmtId="198" fontId="1" fillId="0" borderId="11" xfId="0" applyNumberFormat="1" applyFont="1" applyBorder="1" applyAlignment="1">
      <alignment horizontal="center"/>
    </xf>
    <xf numFmtId="49" fontId="1" fillId="34" borderId="11" xfId="0" applyNumberFormat="1" applyFont="1" applyFill="1" applyBorder="1" applyAlignment="1">
      <alignment horizontal="center"/>
    </xf>
    <xf numFmtId="10" fontId="1" fillId="33" borderId="11" xfId="0" applyNumberFormat="1" applyFont="1" applyFill="1" applyBorder="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18" fillId="0" borderId="0" xfId="0" applyFont="1" applyAlignment="1">
      <alignment horizontal="center"/>
    </xf>
    <xf numFmtId="10" fontId="1" fillId="0" borderId="0" xfId="0" applyNumberFormat="1" applyFont="1" applyAlignment="1">
      <alignment horizontal="center" vertical="center"/>
    </xf>
    <xf numFmtId="203" fontId="1" fillId="0" borderId="0" xfId="0" applyNumberFormat="1" applyFont="1" applyAlignment="1">
      <alignment/>
    </xf>
    <xf numFmtId="2" fontId="1" fillId="0" borderId="0" xfId="0" applyNumberFormat="1" applyFont="1" applyAlignment="1">
      <alignment/>
    </xf>
    <xf numFmtId="193" fontId="1" fillId="0" borderId="0" xfId="0" applyNumberFormat="1" applyFont="1" applyAlignment="1">
      <alignment/>
    </xf>
    <xf numFmtId="0" fontId="1" fillId="0" borderId="0" xfId="0" applyFont="1" applyAlignment="1">
      <alignment wrapText="1"/>
    </xf>
    <xf numFmtId="0" fontId="1" fillId="35" borderId="18" xfId="0" applyFont="1" applyFill="1" applyBorder="1" applyAlignment="1">
      <alignment horizontal="center"/>
    </xf>
    <xf numFmtId="4" fontId="1" fillId="0" borderId="0" xfId="0" applyNumberFormat="1" applyFont="1" applyAlignment="1">
      <alignment/>
    </xf>
    <xf numFmtId="0" fontId="1" fillId="35" borderId="11" xfId="0" applyFont="1" applyFill="1" applyBorder="1" applyAlignment="1">
      <alignment horizontal="center" vertical="center" wrapText="1"/>
    </xf>
    <xf numFmtId="4" fontId="1" fillId="35" borderId="11" xfId="0" applyNumberFormat="1" applyFont="1" applyFill="1" applyBorder="1" applyAlignment="1">
      <alignment horizontal="center" vertical="center" wrapText="1"/>
    </xf>
    <xf numFmtId="0" fontId="1" fillId="35" borderId="19" xfId="0" applyFont="1" applyFill="1" applyBorder="1" applyAlignment="1">
      <alignment horizontal="center" vertical="center" wrapText="1"/>
    </xf>
    <xf numFmtId="0" fontId="1" fillId="0" borderId="0" xfId="0" applyFont="1" applyBorder="1" applyAlignment="1">
      <alignment/>
    </xf>
    <xf numFmtId="0" fontId="1" fillId="0" borderId="11" xfId="0" applyFont="1" applyFill="1" applyBorder="1" applyAlignment="1">
      <alignment horizontal="center" wrapText="1"/>
    </xf>
    <xf numFmtId="198" fontId="1" fillId="0" borderId="11" xfId="0" applyNumberFormat="1" applyFont="1" applyFill="1" applyBorder="1" applyAlignment="1">
      <alignment/>
    </xf>
    <xf numFmtId="10" fontId="1" fillId="0" borderId="11" xfId="0" applyNumberFormat="1" applyFont="1" applyFill="1" applyBorder="1" applyAlignment="1">
      <alignment/>
    </xf>
    <xf numFmtId="10" fontId="1" fillId="0" borderId="19" xfId="0" applyNumberFormat="1" applyFont="1" applyFill="1" applyBorder="1" applyAlignment="1">
      <alignment/>
    </xf>
    <xf numFmtId="9" fontId="1" fillId="0" borderId="0" xfId="0" applyNumberFormat="1" applyFont="1" applyBorder="1" applyAlignment="1">
      <alignment/>
    </xf>
    <xf numFmtId="49" fontId="1" fillId="0" borderId="11" xfId="0" applyNumberFormat="1" applyFont="1" applyFill="1" applyBorder="1" applyAlignment="1">
      <alignment horizontal="right"/>
    </xf>
    <xf numFmtId="198" fontId="1" fillId="0" borderId="11" xfId="0" applyNumberFormat="1" applyFont="1" applyFill="1" applyBorder="1" applyAlignment="1">
      <alignment horizontal="right"/>
    </xf>
    <xf numFmtId="0" fontId="1" fillId="0" borderId="20" xfId="0" applyFont="1" applyBorder="1" applyAlignment="1">
      <alignment horizontal="center" vertical="center" wrapText="1"/>
    </xf>
    <xf numFmtId="193" fontId="1" fillId="0" borderId="17" xfId="0" applyNumberFormat="1" applyFont="1" applyBorder="1" applyAlignment="1">
      <alignment horizontal="center"/>
    </xf>
    <xf numFmtId="0" fontId="1" fillId="0" borderId="20" xfId="0" applyFont="1" applyBorder="1" applyAlignment="1">
      <alignment horizontal="center"/>
    </xf>
    <xf numFmtId="1" fontId="18" fillId="0" borderId="11" xfId="0" applyNumberFormat="1" applyFont="1" applyFill="1" applyBorder="1" applyAlignment="1">
      <alignment/>
    </xf>
    <xf numFmtId="49" fontId="18" fillId="0" borderId="11" xfId="0" applyNumberFormat="1" applyFont="1" applyFill="1" applyBorder="1" applyAlignment="1">
      <alignment horizontal="right"/>
    </xf>
    <xf numFmtId="0" fontId="18" fillId="0" borderId="14" xfId="0" applyFont="1" applyBorder="1" applyAlignment="1">
      <alignment horizontal="center" vertical="center" wrapText="1"/>
    </xf>
    <xf numFmtId="0" fontId="18" fillId="0" borderId="14" xfId="0" applyFont="1" applyBorder="1" applyAlignment="1">
      <alignment horizontal="center"/>
    </xf>
    <xf numFmtId="0" fontId="18" fillId="0" borderId="11" xfId="0" applyFont="1" applyBorder="1" applyAlignment="1">
      <alignment horizontal="center"/>
    </xf>
    <xf numFmtId="0" fontId="18" fillId="0" borderId="14" xfId="0" applyFont="1" applyBorder="1" applyAlignment="1">
      <alignment horizontal="center" vertical="center"/>
    </xf>
    <xf numFmtId="0" fontId="18" fillId="33" borderId="14" xfId="0" applyFont="1" applyFill="1" applyBorder="1" applyAlignment="1">
      <alignment horizontal="center"/>
    </xf>
    <xf numFmtId="0" fontId="18" fillId="0" borderId="14" xfId="0" applyFont="1" applyFill="1" applyBorder="1" applyAlignment="1">
      <alignment horizontal="center"/>
    </xf>
    <xf numFmtId="0" fontId="18" fillId="33" borderId="11" xfId="0" applyFont="1" applyFill="1" applyBorder="1" applyAlignment="1">
      <alignment horizontal="center"/>
    </xf>
    <xf numFmtId="0" fontId="18" fillId="0" borderId="11" xfId="0" applyFont="1" applyFill="1" applyBorder="1" applyAlignment="1">
      <alignment horizontal="center"/>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8" fillId="35" borderId="18" xfId="0" applyFont="1" applyFill="1" applyBorder="1" applyAlignment="1">
      <alignment horizontal="center"/>
    </xf>
    <xf numFmtId="0" fontId="18" fillId="35" borderId="22" xfId="0" applyFont="1" applyFill="1" applyBorder="1" applyAlignment="1">
      <alignment horizontal="center"/>
    </xf>
    <xf numFmtId="0" fontId="1" fillId="0" borderId="11" xfId="0" applyFont="1" applyBorder="1" applyAlignment="1">
      <alignment horizontal="center" vertical="center"/>
    </xf>
    <xf numFmtId="0" fontId="18" fillId="35" borderId="10" xfId="0" applyFont="1" applyFill="1" applyBorder="1" applyAlignment="1">
      <alignment horizontal="center"/>
    </xf>
    <xf numFmtId="0" fontId="18" fillId="35" borderId="11" xfId="0" applyFont="1" applyFill="1" applyBorder="1" applyAlignment="1">
      <alignment horizontal="center"/>
    </xf>
    <xf numFmtId="0" fontId="18" fillId="35" borderId="12" xfId="0" applyFont="1" applyFill="1" applyBorder="1" applyAlignment="1">
      <alignment horizontal="center"/>
    </xf>
    <xf numFmtId="0" fontId="20" fillId="0" borderId="0" xfId="0" applyFont="1" applyAlignment="1">
      <alignment horizontal="left" wrapText="1"/>
    </xf>
    <xf numFmtId="0" fontId="23" fillId="0" borderId="0" xfId="0" applyFont="1" applyAlignment="1">
      <alignment horizontal="left" wrapText="1"/>
    </xf>
    <xf numFmtId="0" fontId="1" fillId="35" borderId="19" xfId="0" applyFont="1" applyFill="1" applyBorder="1" applyAlignment="1">
      <alignment horizontal="center" vertical="center" wrapText="1"/>
    </xf>
    <xf numFmtId="0" fontId="1" fillId="35" borderId="10" xfId="0" applyFont="1" applyFill="1" applyBorder="1" applyAlignment="1">
      <alignment horizontal="center" vertical="center" wrapText="1"/>
    </xf>
    <xf numFmtId="14" fontId="24" fillId="34" borderId="14" xfId="0" applyNumberFormat="1" applyFont="1" applyFill="1" applyBorder="1" applyAlignment="1">
      <alignment horizontal="center" vertical="center" wrapText="1"/>
    </xf>
    <xf numFmtId="198" fontId="24" fillId="34" borderId="11" xfId="0" applyNumberFormat="1" applyFont="1" applyFill="1" applyBorder="1" applyAlignment="1">
      <alignment/>
    </xf>
    <xf numFmtId="0" fontId="18" fillId="0" borderId="2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61"/>
  <sheetViews>
    <sheetView tabSelected="1" zoomScalePageLayoutView="0" workbookViewId="0" topLeftCell="A1">
      <selection activeCell="A3" sqref="A3:A5"/>
    </sheetView>
  </sheetViews>
  <sheetFormatPr defaultColWidth="9.140625" defaultRowHeight="12.75"/>
  <cols>
    <col min="1" max="1" width="8.28125" style="9" bestFit="1" customWidth="1"/>
    <col min="2" max="2" width="11.57421875" style="9" bestFit="1" customWidth="1"/>
    <col min="3" max="3" width="44.7109375" style="9" bestFit="1" customWidth="1"/>
    <col min="4" max="4" width="14.00390625" style="9" customWidth="1"/>
    <col min="5" max="5" width="9.421875" style="9" customWidth="1"/>
    <col min="6" max="6" width="14.28125" style="9" bestFit="1" customWidth="1"/>
    <col min="7" max="7" width="20.00390625" style="9" bestFit="1" customWidth="1"/>
    <col min="8" max="8" width="17.421875" style="9" bestFit="1" customWidth="1"/>
    <col min="9" max="9" width="10.57421875" style="9" customWidth="1"/>
    <col min="10" max="10" width="13.7109375" style="9" bestFit="1" customWidth="1"/>
    <col min="11" max="11" width="13.57421875" style="9" customWidth="1"/>
    <col min="12" max="12" width="13.7109375" style="9" bestFit="1" customWidth="1"/>
    <col min="13" max="13" width="9.140625" style="9" customWidth="1"/>
    <col min="14" max="14" width="10.140625" style="9" customWidth="1"/>
    <col min="15" max="15" width="12.57421875" style="9" bestFit="1" customWidth="1"/>
    <col min="16" max="16" width="11.8515625" style="11" customWidth="1"/>
    <col min="17" max="17" width="21.00390625" style="9" bestFit="1" customWidth="1"/>
    <col min="18" max="16384" width="9.140625" style="9" customWidth="1"/>
  </cols>
  <sheetData>
    <row r="1" spans="5:14" ht="15">
      <c r="E1" s="122" t="s">
        <v>3</v>
      </c>
      <c r="F1" s="122"/>
      <c r="G1" s="122"/>
      <c r="H1" s="123"/>
      <c r="I1" s="125" t="s">
        <v>119</v>
      </c>
      <c r="J1" s="126"/>
      <c r="K1" s="126"/>
      <c r="L1" s="127"/>
      <c r="M1" s="10"/>
      <c r="N1" s="10"/>
    </row>
    <row r="2" spans="1:17" ht="75">
      <c r="A2" s="12" t="s">
        <v>0</v>
      </c>
      <c r="B2" s="12" t="s">
        <v>1</v>
      </c>
      <c r="C2" s="12" t="s">
        <v>2</v>
      </c>
      <c r="D2" s="12" t="s">
        <v>142</v>
      </c>
      <c r="E2" s="12" t="s">
        <v>7</v>
      </c>
      <c r="F2" s="12" t="s">
        <v>4</v>
      </c>
      <c r="G2" s="12" t="s">
        <v>5</v>
      </c>
      <c r="H2" s="13" t="s">
        <v>6</v>
      </c>
      <c r="I2" s="14" t="s">
        <v>120</v>
      </c>
      <c r="J2" s="12" t="s">
        <v>143</v>
      </c>
      <c r="K2" s="12" t="s">
        <v>5</v>
      </c>
      <c r="L2" s="13" t="s">
        <v>8</v>
      </c>
      <c r="M2" s="14" t="s">
        <v>14</v>
      </c>
      <c r="N2" s="15" t="s">
        <v>31</v>
      </c>
      <c r="O2" s="12" t="s">
        <v>17</v>
      </c>
      <c r="P2" s="16" t="s">
        <v>16</v>
      </c>
      <c r="Q2" s="17" t="s">
        <v>148</v>
      </c>
    </row>
    <row r="3" spans="1:17" ht="15">
      <c r="A3" s="119">
        <v>1</v>
      </c>
      <c r="B3" s="18" t="s">
        <v>129</v>
      </c>
      <c r="C3" s="19" t="s">
        <v>131</v>
      </c>
      <c r="D3" s="20" t="s">
        <v>141</v>
      </c>
      <c r="E3" s="108">
        <v>6</v>
      </c>
      <c r="F3" s="18">
        <v>78.679</v>
      </c>
      <c r="G3" s="18">
        <v>66.224</v>
      </c>
      <c r="H3" s="21">
        <v>40.932</v>
      </c>
      <c r="I3" s="22">
        <v>1</v>
      </c>
      <c r="J3" s="18">
        <v>28.318</v>
      </c>
      <c r="K3" s="18">
        <v>23.006</v>
      </c>
      <c r="L3" s="21">
        <v>13.804</v>
      </c>
      <c r="M3" s="22">
        <v>5</v>
      </c>
      <c r="N3" s="23">
        <v>0</v>
      </c>
      <c r="O3" s="24">
        <v>30.375</v>
      </c>
      <c r="P3" s="25">
        <f>(H3-L3)/O3</f>
        <v>0.8931028806584362</v>
      </c>
      <c r="Q3" s="26"/>
    </row>
    <row r="4" spans="1:17" ht="15">
      <c r="A4" s="120"/>
      <c r="B4" s="18" t="s">
        <v>146</v>
      </c>
      <c r="C4" s="19" t="s">
        <v>147</v>
      </c>
      <c r="D4" s="132" t="s">
        <v>221</v>
      </c>
      <c r="E4" s="108">
        <v>1</v>
      </c>
      <c r="F4" s="18">
        <v>18.461</v>
      </c>
      <c r="G4" s="18">
        <v>17.9</v>
      </c>
      <c r="H4" s="21">
        <v>17.542</v>
      </c>
      <c r="I4" s="22">
        <v>0</v>
      </c>
      <c r="J4" s="18">
        <v>0</v>
      </c>
      <c r="K4" s="18">
        <v>0</v>
      </c>
      <c r="L4" s="27">
        <v>0</v>
      </c>
      <c r="M4" s="103">
        <v>1</v>
      </c>
      <c r="N4" s="23">
        <v>0</v>
      </c>
      <c r="O4" s="28">
        <v>30.054</v>
      </c>
      <c r="P4" s="25">
        <f>(H4-L4)/O4</f>
        <v>0.5836827044652959</v>
      </c>
      <c r="Q4" s="26"/>
    </row>
    <row r="5" spans="1:17" ht="15">
      <c r="A5" s="121"/>
      <c r="B5" s="18" t="s">
        <v>130</v>
      </c>
      <c r="C5" s="19" t="s">
        <v>108</v>
      </c>
      <c r="D5" s="18" t="s">
        <v>109</v>
      </c>
      <c r="E5" s="108">
        <v>32</v>
      </c>
      <c r="F5" s="18">
        <v>37.138</v>
      </c>
      <c r="G5" s="18">
        <v>30.09</v>
      </c>
      <c r="H5" s="21">
        <v>27.058</v>
      </c>
      <c r="I5" s="22">
        <v>23</v>
      </c>
      <c r="J5" s="18">
        <v>25.82</v>
      </c>
      <c r="K5" s="18">
        <v>21.114</v>
      </c>
      <c r="L5" s="27">
        <v>19</v>
      </c>
      <c r="M5" s="103">
        <v>9</v>
      </c>
      <c r="N5" s="23">
        <v>9</v>
      </c>
      <c r="O5" s="29">
        <v>29.585</v>
      </c>
      <c r="P5" s="25">
        <f>(H5-L5)/O5</f>
        <v>0.2723677539293561</v>
      </c>
      <c r="Q5" s="30"/>
    </row>
    <row r="6" spans="1:113" s="38" customFormat="1" ht="15.75" customHeight="1">
      <c r="A6" s="116">
        <v>2</v>
      </c>
      <c r="B6" s="31" t="s">
        <v>22</v>
      </c>
      <c r="C6" s="19" t="s">
        <v>23</v>
      </c>
      <c r="D6" s="31" t="s">
        <v>100</v>
      </c>
      <c r="E6" s="109">
        <v>482</v>
      </c>
      <c r="F6" s="32">
        <v>501.69</v>
      </c>
      <c r="G6" s="33">
        <v>424.096</v>
      </c>
      <c r="H6" s="34">
        <v>344.601</v>
      </c>
      <c r="I6" s="35">
        <v>249</v>
      </c>
      <c r="J6" s="33">
        <v>255.717</v>
      </c>
      <c r="K6" s="33">
        <v>217.397</v>
      </c>
      <c r="L6" s="34">
        <v>176.724</v>
      </c>
      <c r="M6" s="35">
        <v>0</v>
      </c>
      <c r="N6" s="23">
        <v>0</v>
      </c>
      <c r="O6" s="2">
        <v>290.865</v>
      </c>
      <c r="P6" s="36">
        <f aca="true" t="shared" si="0" ref="P6:P45">(H6-L6)/O6</f>
        <v>0.5771646640193905</v>
      </c>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37"/>
      <c r="CS6" s="37"/>
      <c r="CT6" s="37"/>
      <c r="CU6" s="37"/>
      <c r="CV6" s="37"/>
      <c r="CW6" s="37"/>
      <c r="CX6" s="37"/>
      <c r="CY6" s="37"/>
      <c r="CZ6" s="37"/>
      <c r="DA6" s="37"/>
      <c r="DB6" s="37"/>
      <c r="DC6" s="37"/>
      <c r="DD6" s="37"/>
      <c r="DE6" s="37"/>
      <c r="DF6" s="37"/>
      <c r="DG6" s="37"/>
      <c r="DH6" s="37"/>
      <c r="DI6" s="37"/>
    </row>
    <row r="7" spans="1:113" s="38" customFormat="1" ht="15.75" customHeight="1">
      <c r="A7" s="117"/>
      <c r="B7" s="39" t="s">
        <v>67</v>
      </c>
      <c r="C7" s="40" t="s">
        <v>68</v>
      </c>
      <c r="D7" s="39" t="s">
        <v>112</v>
      </c>
      <c r="E7" s="110">
        <v>10</v>
      </c>
      <c r="F7" s="32">
        <v>263.595</v>
      </c>
      <c r="G7" s="33">
        <v>212.032</v>
      </c>
      <c r="H7" s="34">
        <v>135.54</v>
      </c>
      <c r="I7" s="35">
        <v>5</v>
      </c>
      <c r="J7" s="3">
        <v>153.76</v>
      </c>
      <c r="K7" s="3">
        <v>128.518</v>
      </c>
      <c r="L7" s="41">
        <v>79.824</v>
      </c>
      <c r="M7" s="42">
        <v>0</v>
      </c>
      <c r="N7" s="23">
        <v>0</v>
      </c>
      <c r="O7" s="3">
        <v>97.279</v>
      </c>
      <c r="P7" s="43">
        <f t="shared" si="0"/>
        <v>0.572744374428191</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37"/>
      <c r="CS7" s="37"/>
      <c r="CT7" s="37"/>
      <c r="CU7" s="37"/>
      <c r="CV7" s="37"/>
      <c r="CW7" s="37"/>
      <c r="CX7" s="37"/>
      <c r="CY7" s="37"/>
      <c r="CZ7" s="37"/>
      <c r="DA7" s="37"/>
      <c r="DB7" s="37"/>
      <c r="DC7" s="37"/>
      <c r="DD7" s="37"/>
      <c r="DE7" s="37"/>
      <c r="DF7" s="37"/>
      <c r="DG7" s="37"/>
      <c r="DH7" s="37"/>
      <c r="DI7" s="37"/>
    </row>
    <row r="8" spans="1:113" s="38" customFormat="1" ht="15.75" customHeight="1">
      <c r="A8" s="118"/>
      <c r="B8" s="31" t="s">
        <v>35</v>
      </c>
      <c r="C8" s="19" t="s">
        <v>36</v>
      </c>
      <c r="D8" s="31" t="s">
        <v>101</v>
      </c>
      <c r="E8" s="109">
        <v>205</v>
      </c>
      <c r="F8" s="32">
        <v>984.269</v>
      </c>
      <c r="G8" s="33">
        <v>826.861</v>
      </c>
      <c r="H8" s="104">
        <v>547.838</v>
      </c>
      <c r="I8" s="105">
        <v>95</v>
      </c>
      <c r="J8" s="33">
        <v>448.064</v>
      </c>
      <c r="K8" s="33">
        <v>373.233</v>
      </c>
      <c r="L8" s="34">
        <v>251.038</v>
      </c>
      <c r="M8" s="35">
        <v>1</v>
      </c>
      <c r="N8" s="23">
        <v>1</v>
      </c>
      <c r="O8" s="4">
        <v>444.422</v>
      </c>
      <c r="P8" s="36">
        <f t="shared" si="0"/>
        <v>0.6678337256031428</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37"/>
      <c r="CS8" s="37"/>
      <c r="CT8" s="37"/>
      <c r="CU8" s="37"/>
      <c r="CV8" s="37"/>
      <c r="CW8" s="37"/>
      <c r="CX8" s="37"/>
      <c r="CY8" s="37"/>
      <c r="CZ8" s="37"/>
      <c r="DA8" s="37"/>
      <c r="DB8" s="37"/>
      <c r="DC8" s="37"/>
      <c r="DD8" s="37"/>
      <c r="DE8" s="37"/>
      <c r="DF8" s="37"/>
      <c r="DG8" s="37"/>
      <c r="DH8" s="37"/>
      <c r="DI8" s="37"/>
    </row>
    <row r="9" spans="1:16" ht="15.75" customHeight="1">
      <c r="A9" s="116">
        <v>3</v>
      </c>
      <c r="B9" s="31" t="s">
        <v>24</v>
      </c>
      <c r="C9" s="19" t="s">
        <v>25</v>
      </c>
      <c r="D9" s="31" t="s">
        <v>29</v>
      </c>
      <c r="E9" s="109">
        <v>7</v>
      </c>
      <c r="F9" s="33">
        <v>30.829</v>
      </c>
      <c r="G9" s="33">
        <v>29.573</v>
      </c>
      <c r="H9" s="34">
        <v>17.744</v>
      </c>
      <c r="I9" s="35">
        <v>4</v>
      </c>
      <c r="J9" s="33">
        <v>27.491</v>
      </c>
      <c r="K9" s="33">
        <v>26.562</v>
      </c>
      <c r="L9" s="34">
        <v>15.937</v>
      </c>
      <c r="M9" s="35">
        <v>0</v>
      </c>
      <c r="N9" s="23">
        <v>0</v>
      </c>
      <c r="O9" s="2">
        <v>261.25</v>
      </c>
      <c r="P9" s="36">
        <f t="shared" si="0"/>
        <v>0.006916746411483255</v>
      </c>
    </row>
    <row r="10" spans="1:16" ht="15.75" customHeight="1">
      <c r="A10" s="117"/>
      <c r="B10" s="31" t="s">
        <v>64</v>
      </c>
      <c r="C10" s="19" t="s">
        <v>65</v>
      </c>
      <c r="D10" s="31" t="s">
        <v>66</v>
      </c>
      <c r="E10" s="109">
        <v>2</v>
      </c>
      <c r="F10" s="33">
        <v>7.299</v>
      </c>
      <c r="G10" s="33">
        <v>6.844</v>
      </c>
      <c r="H10" s="34">
        <v>4.107</v>
      </c>
      <c r="I10" s="35">
        <v>0</v>
      </c>
      <c r="J10" s="33">
        <v>0</v>
      </c>
      <c r="K10" s="33">
        <v>0</v>
      </c>
      <c r="L10" s="34">
        <v>0</v>
      </c>
      <c r="M10" s="35">
        <v>0</v>
      </c>
      <c r="N10" s="23">
        <v>0</v>
      </c>
      <c r="O10" s="2">
        <v>261.25</v>
      </c>
      <c r="P10" s="36">
        <f t="shared" si="0"/>
        <v>0.015720574162679427</v>
      </c>
    </row>
    <row r="11" spans="1:16" s="51" customFormat="1" ht="15.75" customHeight="1">
      <c r="A11" s="117"/>
      <c r="B11" s="44" t="s">
        <v>32</v>
      </c>
      <c r="C11" s="45" t="s">
        <v>33</v>
      </c>
      <c r="D11" s="44" t="s">
        <v>43</v>
      </c>
      <c r="E11" s="111">
        <v>63</v>
      </c>
      <c r="F11" s="46">
        <v>566.68</v>
      </c>
      <c r="G11" s="46">
        <v>471.259</v>
      </c>
      <c r="H11" s="47">
        <v>451.701</v>
      </c>
      <c r="I11" s="48">
        <v>24</v>
      </c>
      <c r="J11" s="46">
        <v>162.498</v>
      </c>
      <c r="K11" s="46">
        <v>142.882</v>
      </c>
      <c r="L11" s="47">
        <v>134.684</v>
      </c>
      <c r="M11" s="48">
        <v>0</v>
      </c>
      <c r="N11" s="49">
        <v>0</v>
      </c>
      <c r="O11" s="5">
        <v>301.218</v>
      </c>
      <c r="P11" s="50">
        <f t="shared" si="0"/>
        <v>1.0524503847711626</v>
      </c>
    </row>
    <row r="12" spans="1:16" ht="15.75" customHeight="1">
      <c r="A12" s="117"/>
      <c r="B12" s="31" t="s">
        <v>79</v>
      </c>
      <c r="C12" s="19" t="s">
        <v>80</v>
      </c>
      <c r="D12" s="31" t="s">
        <v>133</v>
      </c>
      <c r="E12" s="109">
        <v>13</v>
      </c>
      <c r="F12" s="33">
        <v>164.061</v>
      </c>
      <c r="G12" s="33">
        <v>163.73</v>
      </c>
      <c r="H12" s="34">
        <v>160.455</v>
      </c>
      <c r="I12" s="35">
        <v>2</v>
      </c>
      <c r="J12" s="33">
        <v>19.526</v>
      </c>
      <c r="K12" s="33">
        <v>19.526</v>
      </c>
      <c r="L12" s="34">
        <v>19.135</v>
      </c>
      <c r="M12" s="35">
        <v>11</v>
      </c>
      <c r="N12" s="23">
        <v>11</v>
      </c>
      <c r="O12" s="2">
        <v>71.601</v>
      </c>
      <c r="P12" s="36">
        <f t="shared" si="0"/>
        <v>1.973715450901524</v>
      </c>
    </row>
    <row r="13" spans="1:16" ht="15.75" customHeight="1">
      <c r="A13" s="117"/>
      <c r="B13" s="31" t="s">
        <v>74</v>
      </c>
      <c r="C13" s="19" t="s">
        <v>76</v>
      </c>
      <c r="D13" s="31" t="s">
        <v>111</v>
      </c>
      <c r="E13" s="109">
        <v>9</v>
      </c>
      <c r="F13" s="33">
        <v>291.023</v>
      </c>
      <c r="G13" s="33">
        <v>263.949</v>
      </c>
      <c r="H13" s="34">
        <v>258.653</v>
      </c>
      <c r="I13" s="35">
        <v>0</v>
      </c>
      <c r="J13" s="33">
        <v>0</v>
      </c>
      <c r="K13" s="33">
        <v>0</v>
      </c>
      <c r="L13" s="34">
        <v>0</v>
      </c>
      <c r="M13" s="35">
        <v>7</v>
      </c>
      <c r="N13" s="23">
        <v>7</v>
      </c>
      <c r="O13" s="2">
        <v>278.1</v>
      </c>
      <c r="P13" s="36">
        <f t="shared" si="0"/>
        <v>0.9300719165767709</v>
      </c>
    </row>
    <row r="14" spans="1:16" ht="15" customHeight="1">
      <c r="A14" s="118"/>
      <c r="B14" s="52" t="s">
        <v>91</v>
      </c>
      <c r="C14" s="53" t="s">
        <v>92</v>
      </c>
      <c r="D14" s="52" t="s">
        <v>75</v>
      </c>
      <c r="E14" s="112">
        <v>1</v>
      </c>
      <c r="F14" s="54">
        <v>27.633</v>
      </c>
      <c r="G14" s="54">
        <v>27.589</v>
      </c>
      <c r="H14" s="55">
        <v>27.038</v>
      </c>
      <c r="I14" s="56">
        <v>1</v>
      </c>
      <c r="J14" s="54">
        <v>27.633</v>
      </c>
      <c r="K14" s="54">
        <v>27.589</v>
      </c>
      <c r="L14" s="55">
        <v>27.038</v>
      </c>
      <c r="M14" s="53">
        <v>0</v>
      </c>
      <c r="N14" s="57">
        <v>0</v>
      </c>
      <c r="O14" s="6">
        <v>285.284</v>
      </c>
      <c r="P14" s="58">
        <f t="shared" si="0"/>
        <v>0</v>
      </c>
    </row>
    <row r="15" spans="1:16" ht="15">
      <c r="A15" s="116">
        <v>4</v>
      </c>
      <c r="B15" s="31" t="s">
        <v>81</v>
      </c>
      <c r="C15" s="59" t="s">
        <v>86</v>
      </c>
      <c r="D15" s="31" t="s">
        <v>137</v>
      </c>
      <c r="E15" s="113">
        <v>28</v>
      </c>
      <c r="F15" s="60" t="s">
        <v>145</v>
      </c>
      <c r="G15" s="33" t="s">
        <v>149</v>
      </c>
      <c r="H15" s="34" t="s">
        <v>150</v>
      </c>
      <c r="I15" s="35">
        <v>1</v>
      </c>
      <c r="J15" s="33">
        <v>84.31</v>
      </c>
      <c r="K15" s="33">
        <v>16.52</v>
      </c>
      <c r="L15" s="34">
        <v>16.189</v>
      </c>
      <c r="M15" s="19">
        <v>26</v>
      </c>
      <c r="N15" s="23">
        <v>25</v>
      </c>
      <c r="O15" s="2">
        <v>831.119</v>
      </c>
      <c r="P15" s="36">
        <v>1.4964</v>
      </c>
    </row>
    <row r="16" spans="1:16" ht="15">
      <c r="A16" s="117"/>
      <c r="B16" s="31" t="s">
        <v>122</v>
      </c>
      <c r="C16" s="19" t="s">
        <v>123</v>
      </c>
      <c r="D16" s="61" t="s">
        <v>139</v>
      </c>
      <c r="E16" s="109">
        <v>0</v>
      </c>
      <c r="F16" s="33">
        <v>0</v>
      </c>
      <c r="G16" s="33">
        <v>0</v>
      </c>
      <c r="H16" s="34">
        <v>0</v>
      </c>
      <c r="I16" s="35">
        <v>0</v>
      </c>
      <c r="J16" s="33">
        <v>0</v>
      </c>
      <c r="K16" s="33">
        <v>0</v>
      </c>
      <c r="L16" s="34">
        <v>0</v>
      </c>
      <c r="M16" s="19">
        <v>0</v>
      </c>
      <c r="N16" s="23">
        <v>0</v>
      </c>
      <c r="O16" s="2">
        <v>421.51998240000006</v>
      </c>
      <c r="P16" s="36">
        <f t="shared" si="0"/>
        <v>0</v>
      </c>
    </row>
    <row r="17" spans="1:16" ht="15.75" customHeight="1">
      <c r="A17" s="117"/>
      <c r="B17" s="31" t="s">
        <v>82</v>
      </c>
      <c r="C17" s="19" t="s">
        <v>87</v>
      </c>
      <c r="D17" s="31" t="s">
        <v>137</v>
      </c>
      <c r="E17" s="109">
        <v>9</v>
      </c>
      <c r="F17" s="33">
        <v>78.484</v>
      </c>
      <c r="G17" s="33">
        <v>78.129</v>
      </c>
      <c r="H17" s="34">
        <v>76.566</v>
      </c>
      <c r="I17" s="35">
        <v>0</v>
      </c>
      <c r="J17" s="33">
        <v>0</v>
      </c>
      <c r="K17" s="33">
        <v>0</v>
      </c>
      <c r="L17" s="34">
        <v>0</v>
      </c>
      <c r="M17" s="19">
        <v>9</v>
      </c>
      <c r="N17" s="23">
        <v>7</v>
      </c>
      <c r="O17" s="2">
        <v>92.301</v>
      </c>
      <c r="P17" s="36">
        <f t="shared" si="0"/>
        <v>0.8295251405726916</v>
      </c>
    </row>
    <row r="18" spans="1:16" ht="15.75" customHeight="1">
      <c r="A18" s="117"/>
      <c r="B18" s="31" t="s">
        <v>83</v>
      </c>
      <c r="C18" s="19" t="s">
        <v>88</v>
      </c>
      <c r="D18" s="31" t="s">
        <v>137</v>
      </c>
      <c r="E18" s="109">
        <v>8</v>
      </c>
      <c r="F18" s="33">
        <v>61.088</v>
      </c>
      <c r="G18" s="33">
        <v>58.936</v>
      </c>
      <c r="H18" s="34">
        <v>58.737</v>
      </c>
      <c r="I18" s="35">
        <v>0</v>
      </c>
      <c r="J18" s="33">
        <v>0</v>
      </c>
      <c r="K18" s="33">
        <v>0</v>
      </c>
      <c r="L18" s="34">
        <v>0</v>
      </c>
      <c r="M18" s="19">
        <v>7</v>
      </c>
      <c r="N18" s="23">
        <v>3</v>
      </c>
      <c r="O18" s="2">
        <v>43.388</v>
      </c>
      <c r="P18" s="36">
        <f t="shared" si="0"/>
        <v>1.353761408684429</v>
      </c>
    </row>
    <row r="19" spans="1:16" ht="15.75" customHeight="1">
      <c r="A19" s="117"/>
      <c r="B19" s="31" t="s">
        <v>84</v>
      </c>
      <c r="C19" s="59" t="s">
        <v>89</v>
      </c>
      <c r="D19" s="31" t="s">
        <v>137</v>
      </c>
      <c r="E19" s="113">
        <v>16</v>
      </c>
      <c r="F19" s="33">
        <v>61.406</v>
      </c>
      <c r="G19" s="33">
        <v>50.887</v>
      </c>
      <c r="H19" s="34">
        <v>49.87</v>
      </c>
      <c r="I19" s="35">
        <v>0</v>
      </c>
      <c r="J19" s="33">
        <v>0</v>
      </c>
      <c r="K19" s="33">
        <v>0</v>
      </c>
      <c r="L19" s="34">
        <v>0</v>
      </c>
      <c r="M19" s="19">
        <v>16</v>
      </c>
      <c r="N19" s="23">
        <v>16</v>
      </c>
      <c r="O19" s="7">
        <v>39.541</v>
      </c>
      <c r="P19" s="36">
        <f t="shared" si="0"/>
        <v>1.2612225285147063</v>
      </c>
    </row>
    <row r="20" spans="1:17" ht="15.75" customHeight="1">
      <c r="A20" s="118"/>
      <c r="B20" s="31" t="s">
        <v>85</v>
      </c>
      <c r="C20" s="59" t="s">
        <v>90</v>
      </c>
      <c r="D20" s="31" t="s">
        <v>137</v>
      </c>
      <c r="E20" s="113">
        <v>8</v>
      </c>
      <c r="F20" s="33">
        <v>54.481</v>
      </c>
      <c r="G20" s="33">
        <v>52.276</v>
      </c>
      <c r="H20" s="34">
        <v>51.23</v>
      </c>
      <c r="I20" s="35">
        <v>0</v>
      </c>
      <c r="J20" s="33">
        <v>0</v>
      </c>
      <c r="K20" s="33">
        <v>0</v>
      </c>
      <c r="L20" s="34">
        <v>0</v>
      </c>
      <c r="M20" s="19">
        <v>8</v>
      </c>
      <c r="N20" s="23">
        <v>8</v>
      </c>
      <c r="O20" s="7">
        <v>18.975</v>
      </c>
      <c r="P20" s="36">
        <f t="shared" si="0"/>
        <v>2.6998682476943343</v>
      </c>
      <c r="Q20" s="9" t="s">
        <v>121</v>
      </c>
    </row>
    <row r="21" spans="1:17" ht="15">
      <c r="A21" s="116">
        <v>5</v>
      </c>
      <c r="B21" s="31" t="s">
        <v>21</v>
      </c>
      <c r="C21" s="19" t="s">
        <v>20</v>
      </c>
      <c r="D21" s="31" t="s">
        <v>30</v>
      </c>
      <c r="E21" s="109">
        <v>74</v>
      </c>
      <c r="F21" s="33">
        <v>951.986</v>
      </c>
      <c r="G21" s="33">
        <v>936.806</v>
      </c>
      <c r="H21" s="34">
        <v>917.672</v>
      </c>
      <c r="I21" s="35">
        <v>39</v>
      </c>
      <c r="J21" s="33">
        <v>531.122</v>
      </c>
      <c r="K21" s="33">
        <v>523.687</v>
      </c>
      <c r="L21" s="34">
        <v>512.815</v>
      </c>
      <c r="M21" s="19">
        <v>5</v>
      </c>
      <c r="N21" s="23">
        <v>5</v>
      </c>
      <c r="O21" s="2">
        <v>203.111</v>
      </c>
      <c r="P21" s="36">
        <f t="shared" si="0"/>
        <v>1.9932795368049983</v>
      </c>
      <c r="Q21" s="62">
        <v>4.7623</v>
      </c>
    </row>
    <row r="22" spans="1:17" ht="15">
      <c r="A22" s="117"/>
      <c r="B22" s="31" t="s">
        <v>118</v>
      </c>
      <c r="C22" s="19" t="s">
        <v>116</v>
      </c>
      <c r="D22" s="31" t="s">
        <v>115</v>
      </c>
      <c r="E22" s="109">
        <v>3</v>
      </c>
      <c r="F22" s="33">
        <v>58.992</v>
      </c>
      <c r="G22" s="33">
        <v>57.322</v>
      </c>
      <c r="H22" s="34">
        <v>56.175</v>
      </c>
      <c r="I22" s="35">
        <v>0</v>
      </c>
      <c r="J22" s="33">
        <v>0</v>
      </c>
      <c r="K22" s="33">
        <v>0</v>
      </c>
      <c r="L22" s="41">
        <v>0</v>
      </c>
      <c r="M22" s="35">
        <v>0</v>
      </c>
      <c r="N22" s="23">
        <v>0</v>
      </c>
      <c r="O22" s="2">
        <v>99.527</v>
      </c>
      <c r="P22" s="36">
        <f t="shared" si="0"/>
        <v>0.5644197052056226</v>
      </c>
      <c r="Q22" s="62"/>
    </row>
    <row r="23" spans="1:16" ht="13.5" customHeight="1">
      <c r="A23" s="117"/>
      <c r="B23" s="39" t="s">
        <v>45</v>
      </c>
      <c r="C23" s="19" t="s">
        <v>26</v>
      </c>
      <c r="D23" s="31" t="s">
        <v>30</v>
      </c>
      <c r="E23" s="110">
        <v>16</v>
      </c>
      <c r="F23" s="3">
        <v>146.922</v>
      </c>
      <c r="G23" s="3">
        <v>146.287</v>
      </c>
      <c r="H23" s="41">
        <v>143.361</v>
      </c>
      <c r="I23" s="42">
        <v>11</v>
      </c>
      <c r="J23" s="3">
        <v>109.42</v>
      </c>
      <c r="K23" s="3">
        <v>109.228</v>
      </c>
      <c r="L23" s="41">
        <v>107.044</v>
      </c>
      <c r="M23" s="35">
        <v>0</v>
      </c>
      <c r="N23" s="23">
        <v>0</v>
      </c>
      <c r="O23" s="2">
        <v>57.434</v>
      </c>
      <c r="P23" s="36">
        <f t="shared" si="0"/>
        <v>0.6323258000487515</v>
      </c>
    </row>
    <row r="24" spans="1:16" ht="15">
      <c r="A24" s="117"/>
      <c r="B24" s="39" t="s">
        <v>46</v>
      </c>
      <c r="C24" s="19" t="s">
        <v>40</v>
      </c>
      <c r="D24" s="31" t="s">
        <v>41</v>
      </c>
      <c r="E24" s="110">
        <v>7</v>
      </c>
      <c r="F24" s="3">
        <v>39.73</v>
      </c>
      <c r="G24" s="3">
        <v>39.158</v>
      </c>
      <c r="H24" s="41">
        <v>38.366</v>
      </c>
      <c r="I24" s="42">
        <v>1</v>
      </c>
      <c r="J24" s="3">
        <v>4.17</v>
      </c>
      <c r="K24" s="3">
        <v>4.17</v>
      </c>
      <c r="L24" s="41">
        <v>4.085</v>
      </c>
      <c r="M24" s="35">
        <v>0</v>
      </c>
      <c r="N24" s="23">
        <v>0</v>
      </c>
      <c r="O24" s="2">
        <v>57.434</v>
      </c>
      <c r="P24" s="36">
        <f>(H24-L24)/O24</f>
        <v>0.5968764146672703</v>
      </c>
    </row>
    <row r="25" spans="1:16" ht="15">
      <c r="A25" s="118"/>
      <c r="B25" s="63" t="s">
        <v>51</v>
      </c>
      <c r="C25" s="53" t="s">
        <v>55</v>
      </c>
      <c r="D25" s="52" t="s">
        <v>53</v>
      </c>
      <c r="E25" s="114">
        <v>6</v>
      </c>
      <c r="F25" s="64">
        <v>38.006</v>
      </c>
      <c r="G25" s="64">
        <v>37.713</v>
      </c>
      <c r="H25" s="65">
        <v>36.925</v>
      </c>
      <c r="I25" s="66">
        <v>2</v>
      </c>
      <c r="J25" s="64">
        <v>27.68</v>
      </c>
      <c r="K25" s="64">
        <v>27.68</v>
      </c>
      <c r="L25" s="65">
        <v>27.093</v>
      </c>
      <c r="M25" s="56">
        <v>4</v>
      </c>
      <c r="N25" s="57">
        <v>4</v>
      </c>
      <c r="O25" s="6">
        <v>59.347</v>
      </c>
      <c r="P25" s="58">
        <f>(H25-L25)/O25</f>
        <v>0.16566970529260108</v>
      </c>
    </row>
    <row r="26" spans="1:16" ht="15">
      <c r="A26" s="116">
        <v>6</v>
      </c>
      <c r="B26" s="39" t="s">
        <v>47</v>
      </c>
      <c r="C26" s="19" t="s">
        <v>27</v>
      </c>
      <c r="D26" s="31" t="s">
        <v>29</v>
      </c>
      <c r="E26" s="110">
        <v>1</v>
      </c>
      <c r="F26" s="3">
        <v>329.717</v>
      </c>
      <c r="G26" s="3">
        <v>307.885</v>
      </c>
      <c r="H26" s="41">
        <v>301.727</v>
      </c>
      <c r="I26" s="42">
        <v>1</v>
      </c>
      <c r="J26" s="3">
        <v>329.717</v>
      </c>
      <c r="K26" s="3">
        <v>307.885</v>
      </c>
      <c r="L26" s="41">
        <v>301.727</v>
      </c>
      <c r="M26" s="35">
        <f>E26-I26</f>
        <v>0</v>
      </c>
      <c r="N26" s="23">
        <v>0</v>
      </c>
      <c r="O26" s="2">
        <v>638.395</v>
      </c>
      <c r="P26" s="36">
        <f t="shared" si="0"/>
        <v>0</v>
      </c>
    </row>
    <row r="27" spans="1:16" ht="15">
      <c r="A27" s="117"/>
      <c r="B27" s="39" t="s">
        <v>48</v>
      </c>
      <c r="C27" s="19" t="s">
        <v>34</v>
      </c>
      <c r="D27" s="31" t="s">
        <v>102</v>
      </c>
      <c r="E27" s="110">
        <v>7</v>
      </c>
      <c r="F27" s="3" t="s">
        <v>77</v>
      </c>
      <c r="G27" s="3" t="s">
        <v>78</v>
      </c>
      <c r="H27" s="67">
        <v>1433.01</v>
      </c>
      <c r="I27" s="42">
        <v>2</v>
      </c>
      <c r="J27" s="3">
        <v>356.942</v>
      </c>
      <c r="K27" s="3">
        <v>312.762</v>
      </c>
      <c r="L27" s="41">
        <v>306.507</v>
      </c>
      <c r="M27" s="35">
        <v>0</v>
      </c>
      <c r="N27" s="23">
        <v>0</v>
      </c>
      <c r="O27" s="2">
        <v>638.395</v>
      </c>
      <c r="P27" s="36">
        <f t="shared" si="0"/>
        <v>1.764586188801604</v>
      </c>
    </row>
    <row r="28" spans="1:16" ht="15">
      <c r="A28" s="117"/>
      <c r="B28" s="39" t="s">
        <v>114</v>
      </c>
      <c r="C28" s="19" t="s">
        <v>117</v>
      </c>
      <c r="D28" s="31" t="s">
        <v>115</v>
      </c>
      <c r="E28" s="110">
        <v>0</v>
      </c>
      <c r="F28" s="3">
        <v>0</v>
      </c>
      <c r="G28" s="3">
        <v>0</v>
      </c>
      <c r="H28" s="67">
        <v>0</v>
      </c>
      <c r="I28" s="42">
        <v>0</v>
      </c>
      <c r="J28" s="3">
        <v>0</v>
      </c>
      <c r="K28" s="3">
        <v>0</v>
      </c>
      <c r="L28" s="41">
        <v>0</v>
      </c>
      <c r="M28" s="35">
        <v>0</v>
      </c>
      <c r="N28" s="23">
        <v>0</v>
      </c>
      <c r="O28" s="2">
        <v>93.056</v>
      </c>
      <c r="P28" s="36">
        <f t="shared" si="0"/>
        <v>0</v>
      </c>
    </row>
    <row r="29" spans="1:17" ht="15">
      <c r="A29" s="118"/>
      <c r="B29" s="39" t="s">
        <v>124</v>
      </c>
      <c r="C29" s="19" t="s">
        <v>125</v>
      </c>
      <c r="D29" s="61" t="s">
        <v>140</v>
      </c>
      <c r="E29" s="110">
        <v>2</v>
      </c>
      <c r="F29" s="3">
        <v>25.237</v>
      </c>
      <c r="G29" s="3">
        <v>24.726</v>
      </c>
      <c r="H29" s="67">
        <v>24.231</v>
      </c>
      <c r="I29" s="42">
        <v>0</v>
      </c>
      <c r="J29" s="3">
        <v>0</v>
      </c>
      <c r="K29" s="3">
        <v>0</v>
      </c>
      <c r="L29" s="41">
        <v>0</v>
      </c>
      <c r="M29" s="35">
        <v>0</v>
      </c>
      <c r="N29" s="23">
        <v>0</v>
      </c>
      <c r="O29" s="64">
        <v>756.7270985376001</v>
      </c>
      <c r="P29" s="36">
        <v>0</v>
      </c>
      <c r="Q29" s="68" t="s">
        <v>97</v>
      </c>
    </row>
    <row r="30" spans="1:16" ht="15">
      <c r="A30" s="116">
        <v>7</v>
      </c>
      <c r="B30" s="39" t="s">
        <v>49</v>
      </c>
      <c r="C30" s="19" t="s">
        <v>28</v>
      </c>
      <c r="D30" s="31" t="s">
        <v>110</v>
      </c>
      <c r="E30" s="110">
        <v>9</v>
      </c>
      <c r="F30" s="3">
        <v>120.634</v>
      </c>
      <c r="G30" s="3">
        <v>120.408</v>
      </c>
      <c r="H30" s="41">
        <v>117.93</v>
      </c>
      <c r="I30" s="42">
        <v>6</v>
      </c>
      <c r="J30" s="3">
        <v>91.223</v>
      </c>
      <c r="K30" s="3">
        <v>91.019</v>
      </c>
      <c r="L30" s="41">
        <v>89.128</v>
      </c>
      <c r="M30" s="35">
        <v>0</v>
      </c>
      <c r="N30" s="23">
        <v>0</v>
      </c>
      <c r="O30" s="2">
        <v>71.215</v>
      </c>
      <c r="P30" s="36">
        <f t="shared" si="0"/>
        <v>0.4044372674296146</v>
      </c>
    </row>
    <row r="31" spans="1:16" ht="15">
      <c r="A31" s="117"/>
      <c r="B31" s="39" t="s">
        <v>50</v>
      </c>
      <c r="C31" s="19" t="s">
        <v>38</v>
      </c>
      <c r="D31" s="31" t="s">
        <v>39</v>
      </c>
      <c r="E31" s="110">
        <v>4</v>
      </c>
      <c r="F31" s="3">
        <v>68.702</v>
      </c>
      <c r="G31" s="3">
        <v>68.505</v>
      </c>
      <c r="H31" s="41">
        <v>67.124</v>
      </c>
      <c r="I31" s="42">
        <v>1</v>
      </c>
      <c r="J31" s="3">
        <v>19.643</v>
      </c>
      <c r="K31" s="3">
        <v>19.643</v>
      </c>
      <c r="L31" s="41">
        <v>19.25</v>
      </c>
      <c r="M31" s="35">
        <v>0</v>
      </c>
      <c r="N31" s="23">
        <v>0</v>
      </c>
      <c r="O31" s="2">
        <v>71.215</v>
      </c>
      <c r="P31" s="36">
        <f t="shared" si="0"/>
        <v>0.6722460155866038</v>
      </c>
    </row>
    <row r="32" spans="1:16" ht="15">
      <c r="A32" s="118"/>
      <c r="B32" s="63" t="s">
        <v>52</v>
      </c>
      <c r="C32" s="53" t="s">
        <v>56</v>
      </c>
      <c r="D32" s="52" t="s">
        <v>54</v>
      </c>
      <c r="E32" s="114">
        <v>8</v>
      </c>
      <c r="F32" s="64">
        <v>148.37</v>
      </c>
      <c r="G32" s="64">
        <v>147.79</v>
      </c>
      <c r="H32" s="65">
        <v>144.834</v>
      </c>
      <c r="I32" s="66">
        <v>2</v>
      </c>
      <c r="J32" s="64">
        <v>44.449</v>
      </c>
      <c r="K32" s="64">
        <v>44.449</v>
      </c>
      <c r="L32" s="65">
        <v>43.56</v>
      </c>
      <c r="M32" s="56">
        <v>6</v>
      </c>
      <c r="N32" s="57">
        <v>6</v>
      </c>
      <c r="O32" s="6">
        <v>62.486</v>
      </c>
      <c r="P32" s="58">
        <f t="shared" si="0"/>
        <v>1.6207470473386039</v>
      </c>
    </row>
    <row r="33" spans="1:16" s="77" customFormat="1" ht="15">
      <c r="A33" s="116">
        <v>8</v>
      </c>
      <c r="B33" s="69" t="s">
        <v>128</v>
      </c>
      <c r="C33" s="59" t="s">
        <v>132</v>
      </c>
      <c r="D33" s="70" t="s">
        <v>136</v>
      </c>
      <c r="E33" s="115">
        <v>23</v>
      </c>
      <c r="F33" s="72">
        <v>222.802</v>
      </c>
      <c r="G33" s="72">
        <v>214.916</v>
      </c>
      <c r="H33" s="73">
        <v>210.62</v>
      </c>
      <c r="I33" s="74">
        <v>1</v>
      </c>
      <c r="J33" s="72">
        <v>6.299</v>
      </c>
      <c r="K33" s="72">
        <v>6.229</v>
      </c>
      <c r="L33" s="73">
        <v>6.105</v>
      </c>
      <c r="M33" s="75">
        <v>22</v>
      </c>
      <c r="N33" s="71">
        <v>22</v>
      </c>
      <c r="O33" s="8">
        <v>135.679</v>
      </c>
      <c r="P33" s="76">
        <f t="shared" si="0"/>
        <v>1.5073445411596489</v>
      </c>
    </row>
    <row r="34" spans="1:17" s="77" customFormat="1" ht="15">
      <c r="A34" s="117"/>
      <c r="B34" s="69" t="s">
        <v>128</v>
      </c>
      <c r="C34" s="71" t="s">
        <v>127</v>
      </c>
      <c r="D34" s="78" t="s">
        <v>134</v>
      </c>
      <c r="E34" s="115">
        <v>5</v>
      </c>
      <c r="F34" s="72">
        <v>96.143</v>
      </c>
      <c r="G34" s="72">
        <v>96.143</v>
      </c>
      <c r="H34" s="73">
        <v>85.233</v>
      </c>
      <c r="I34" s="74">
        <v>0</v>
      </c>
      <c r="J34" s="72">
        <v>0</v>
      </c>
      <c r="K34" s="72">
        <v>0</v>
      </c>
      <c r="L34" s="73">
        <v>0</v>
      </c>
      <c r="M34" s="75">
        <v>0</v>
      </c>
      <c r="N34" s="71">
        <v>0</v>
      </c>
      <c r="O34" s="8">
        <v>557.6151384</v>
      </c>
      <c r="P34" s="76">
        <v>0</v>
      </c>
      <c r="Q34" s="77" t="s">
        <v>97</v>
      </c>
    </row>
    <row r="35" spans="1:16" ht="15">
      <c r="A35" s="117"/>
      <c r="B35" s="39" t="s">
        <v>62</v>
      </c>
      <c r="C35" s="40" t="s">
        <v>37</v>
      </c>
      <c r="D35" s="40" t="s">
        <v>42</v>
      </c>
      <c r="E35" s="110">
        <v>17</v>
      </c>
      <c r="F35" s="3">
        <v>52.227</v>
      </c>
      <c r="G35" s="3">
        <v>49.874</v>
      </c>
      <c r="H35" s="41">
        <v>48.872</v>
      </c>
      <c r="I35" s="42">
        <v>3</v>
      </c>
      <c r="J35" s="3">
        <v>11.391</v>
      </c>
      <c r="K35" s="3">
        <v>10.799</v>
      </c>
      <c r="L35" s="41">
        <v>10.583</v>
      </c>
      <c r="M35" s="35">
        <v>0</v>
      </c>
      <c r="N35" s="23">
        <v>0</v>
      </c>
      <c r="O35" s="3">
        <v>22.233</v>
      </c>
      <c r="P35" s="36">
        <f t="shared" si="0"/>
        <v>1.722169747672379</v>
      </c>
    </row>
    <row r="36" spans="1:17" s="77" customFormat="1" ht="15">
      <c r="A36" s="117"/>
      <c r="B36" s="69" t="s">
        <v>93</v>
      </c>
      <c r="C36" s="71" t="s">
        <v>95</v>
      </c>
      <c r="D36" s="71" t="s">
        <v>96</v>
      </c>
      <c r="E36" s="115">
        <v>5</v>
      </c>
      <c r="F36" s="72">
        <v>50.252</v>
      </c>
      <c r="G36" s="72">
        <v>34.053</v>
      </c>
      <c r="H36" s="73">
        <v>33.372</v>
      </c>
      <c r="I36" s="74">
        <v>0</v>
      </c>
      <c r="J36" s="72">
        <v>0</v>
      </c>
      <c r="K36" s="72">
        <v>0</v>
      </c>
      <c r="L36" s="73">
        <v>0</v>
      </c>
      <c r="M36" s="75">
        <v>2</v>
      </c>
      <c r="N36" s="71">
        <v>2</v>
      </c>
      <c r="O36" s="72">
        <v>292.591</v>
      </c>
      <c r="P36" s="76">
        <f t="shared" si="0"/>
        <v>0.11405682334726631</v>
      </c>
      <c r="Q36" s="77" t="s">
        <v>97</v>
      </c>
    </row>
    <row r="37" spans="1:17" ht="15">
      <c r="A37" s="117"/>
      <c r="B37" s="39" t="s">
        <v>93</v>
      </c>
      <c r="C37" s="40" t="s">
        <v>126</v>
      </c>
      <c r="D37" s="61" t="s">
        <v>134</v>
      </c>
      <c r="E37" s="110">
        <v>5</v>
      </c>
      <c r="F37" s="3">
        <v>157.319</v>
      </c>
      <c r="G37" s="3">
        <v>157.194</v>
      </c>
      <c r="H37" s="41">
        <v>142.988</v>
      </c>
      <c r="I37" s="42">
        <v>0</v>
      </c>
      <c r="J37" s="3">
        <v>0</v>
      </c>
      <c r="K37" s="3">
        <v>0</v>
      </c>
      <c r="L37" s="41">
        <v>0</v>
      </c>
      <c r="M37" s="35">
        <v>0</v>
      </c>
      <c r="N37" s="23">
        <v>0</v>
      </c>
      <c r="O37" s="64">
        <f>45*4.6584</f>
        <v>209.62800000000001</v>
      </c>
      <c r="P37" s="36">
        <v>0</v>
      </c>
      <c r="Q37" s="68" t="s">
        <v>97</v>
      </c>
    </row>
    <row r="38" spans="1:17" ht="15">
      <c r="A38" s="117"/>
      <c r="B38" s="39" t="s">
        <v>63</v>
      </c>
      <c r="C38" s="40" t="s">
        <v>61</v>
      </c>
      <c r="D38" s="40" t="s">
        <v>103</v>
      </c>
      <c r="E38" s="110">
        <v>6</v>
      </c>
      <c r="F38" s="3">
        <v>23.171</v>
      </c>
      <c r="G38" s="3">
        <v>22.566</v>
      </c>
      <c r="H38" s="41">
        <v>22.115</v>
      </c>
      <c r="I38" s="42">
        <v>0</v>
      </c>
      <c r="J38" s="3">
        <v>0</v>
      </c>
      <c r="K38" s="3">
        <v>0</v>
      </c>
      <c r="L38" s="41">
        <v>0</v>
      </c>
      <c r="M38" s="35">
        <v>0</v>
      </c>
      <c r="N38" s="23">
        <v>0</v>
      </c>
      <c r="O38" s="64">
        <v>77.328</v>
      </c>
      <c r="P38" s="36">
        <f t="shared" si="0"/>
        <v>0.2859895510035175</v>
      </c>
      <c r="Q38" s="68" t="s">
        <v>97</v>
      </c>
    </row>
    <row r="39" spans="1:17" ht="15">
      <c r="A39" s="118"/>
      <c r="B39" s="39" t="s">
        <v>94</v>
      </c>
      <c r="C39" s="40" t="s">
        <v>98</v>
      </c>
      <c r="D39" s="40" t="s">
        <v>99</v>
      </c>
      <c r="E39" s="110">
        <v>1</v>
      </c>
      <c r="F39" s="3">
        <v>5.498</v>
      </c>
      <c r="G39" s="3">
        <v>4.521</v>
      </c>
      <c r="H39" s="41">
        <v>4.43</v>
      </c>
      <c r="I39" s="42">
        <v>0</v>
      </c>
      <c r="J39" s="3">
        <v>0</v>
      </c>
      <c r="K39" s="3">
        <v>0</v>
      </c>
      <c r="L39" s="41">
        <v>0</v>
      </c>
      <c r="M39" s="35">
        <v>0</v>
      </c>
      <c r="N39" s="23">
        <v>0</v>
      </c>
      <c r="O39" s="64">
        <v>347.858</v>
      </c>
      <c r="P39" s="36">
        <f t="shared" si="0"/>
        <v>0.012735081556267212</v>
      </c>
      <c r="Q39" s="68" t="s">
        <v>97</v>
      </c>
    </row>
    <row r="40" spans="1:16" ht="15">
      <c r="A40" s="116">
        <v>10</v>
      </c>
      <c r="B40" s="39" t="s">
        <v>57</v>
      </c>
      <c r="C40" s="40" t="s">
        <v>59</v>
      </c>
      <c r="D40" s="40" t="s">
        <v>144</v>
      </c>
      <c r="E40" s="110">
        <v>40</v>
      </c>
      <c r="F40" s="3">
        <v>120.499</v>
      </c>
      <c r="G40" s="3">
        <v>112.352</v>
      </c>
      <c r="H40" s="41">
        <v>109.884</v>
      </c>
      <c r="I40" s="42">
        <v>5</v>
      </c>
      <c r="J40" s="3">
        <v>8.024</v>
      </c>
      <c r="K40" s="3">
        <v>7.818</v>
      </c>
      <c r="L40" s="41">
        <v>7.659</v>
      </c>
      <c r="M40" s="42">
        <v>17</v>
      </c>
      <c r="N40" s="23">
        <v>17</v>
      </c>
      <c r="O40" s="3">
        <v>70.914</v>
      </c>
      <c r="P40" s="36">
        <f t="shared" si="0"/>
        <v>1.4415348168203739</v>
      </c>
    </row>
    <row r="41" spans="1:16" ht="15">
      <c r="A41" s="117"/>
      <c r="B41" s="39" t="s">
        <v>69</v>
      </c>
      <c r="C41" s="40" t="s">
        <v>70</v>
      </c>
      <c r="D41" s="40" t="s">
        <v>112</v>
      </c>
      <c r="E41" s="110">
        <v>87</v>
      </c>
      <c r="F41" s="3">
        <v>468.571</v>
      </c>
      <c r="G41" s="3">
        <v>462.057</v>
      </c>
      <c r="H41" s="41">
        <v>452.798</v>
      </c>
      <c r="I41" s="42">
        <v>3</v>
      </c>
      <c r="J41" s="3">
        <v>15.256</v>
      </c>
      <c r="K41" s="3">
        <v>15.088</v>
      </c>
      <c r="L41" s="41">
        <v>14.786</v>
      </c>
      <c r="M41" s="42">
        <v>74</v>
      </c>
      <c r="N41" s="23">
        <v>6</v>
      </c>
      <c r="O41" s="79">
        <v>66.512</v>
      </c>
      <c r="P41" s="36">
        <f t="shared" si="0"/>
        <v>6.585458263170556</v>
      </c>
    </row>
    <row r="42" spans="1:16" ht="15">
      <c r="A42" s="117"/>
      <c r="B42" s="39" t="s">
        <v>58</v>
      </c>
      <c r="C42" s="40" t="s">
        <v>60</v>
      </c>
      <c r="D42" s="40" t="s">
        <v>113</v>
      </c>
      <c r="E42" s="110">
        <v>16</v>
      </c>
      <c r="F42" s="3">
        <v>147.201</v>
      </c>
      <c r="G42" s="3">
        <v>145.827</v>
      </c>
      <c r="H42" s="41">
        <v>142.904</v>
      </c>
      <c r="I42" s="42">
        <v>0</v>
      </c>
      <c r="J42" s="3">
        <v>0</v>
      </c>
      <c r="K42" s="3">
        <v>0</v>
      </c>
      <c r="L42" s="41">
        <v>0</v>
      </c>
      <c r="M42" s="42">
        <v>12</v>
      </c>
      <c r="N42" s="23">
        <v>0</v>
      </c>
      <c r="O42" s="3">
        <v>15.874</v>
      </c>
      <c r="P42" s="36">
        <f t="shared" si="0"/>
        <v>9.002393851581202</v>
      </c>
    </row>
    <row r="43" spans="1:16" ht="15">
      <c r="A43" s="118"/>
      <c r="B43" s="39" t="s">
        <v>71</v>
      </c>
      <c r="C43" s="40" t="s">
        <v>72</v>
      </c>
      <c r="D43" s="40" t="s">
        <v>73</v>
      </c>
      <c r="E43" s="110">
        <v>12</v>
      </c>
      <c r="F43" s="3">
        <v>236.541</v>
      </c>
      <c r="G43" s="3">
        <v>189.65</v>
      </c>
      <c r="H43" s="41">
        <v>187.826</v>
      </c>
      <c r="I43" s="42">
        <v>0</v>
      </c>
      <c r="J43" s="3">
        <v>0</v>
      </c>
      <c r="K43" s="3">
        <v>0</v>
      </c>
      <c r="L43" s="41">
        <v>0</v>
      </c>
      <c r="M43" s="42">
        <v>10</v>
      </c>
      <c r="N43" s="23">
        <v>1</v>
      </c>
      <c r="O43" s="3">
        <v>59.317</v>
      </c>
      <c r="P43" s="36">
        <f t="shared" si="0"/>
        <v>3.166478412596726</v>
      </c>
    </row>
    <row r="44" spans="1:16" ht="15">
      <c r="A44" s="124">
        <v>13</v>
      </c>
      <c r="B44" s="80" t="s">
        <v>104</v>
      </c>
      <c r="C44" s="40" t="s">
        <v>105</v>
      </c>
      <c r="D44" s="40" t="s">
        <v>135</v>
      </c>
      <c r="E44" s="110">
        <v>34</v>
      </c>
      <c r="F44" s="3">
        <v>639.554</v>
      </c>
      <c r="G44" s="3">
        <v>618.668</v>
      </c>
      <c r="H44" s="41">
        <v>606.11</v>
      </c>
      <c r="I44" s="42">
        <v>0</v>
      </c>
      <c r="J44" s="3">
        <v>0</v>
      </c>
      <c r="K44" s="3">
        <v>0</v>
      </c>
      <c r="L44" s="41">
        <v>0</v>
      </c>
      <c r="M44" s="42">
        <v>34</v>
      </c>
      <c r="N44" s="23">
        <v>6</v>
      </c>
      <c r="O44" s="3">
        <v>125.481</v>
      </c>
      <c r="P44" s="43">
        <f t="shared" si="0"/>
        <v>4.830293032411282</v>
      </c>
    </row>
    <row r="45" spans="1:16" ht="15">
      <c r="A45" s="124"/>
      <c r="B45" s="63" t="s">
        <v>107</v>
      </c>
      <c r="C45" s="57" t="s">
        <v>106</v>
      </c>
      <c r="D45" s="57" t="s">
        <v>135</v>
      </c>
      <c r="E45" s="114">
        <v>36</v>
      </c>
      <c r="F45" s="64">
        <v>635.959</v>
      </c>
      <c r="G45" s="64">
        <v>620.28</v>
      </c>
      <c r="H45" s="65">
        <v>607.437</v>
      </c>
      <c r="I45" s="66">
        <v>2</v>
      </c>
      <c r="J45" s="64">
        <v>20.167</v>
      </c>
      <c r="K45" s="64">
        <v>20.147</v>
      </c>
      <c r="L45" s="65">
        <v>19.744</v>
      </c>
      <c r="M45" s="66">
        <v>34</v>
      </c>
      <c r="N45" s="57">
        <v>3</v>
      </c>
      <c r="O45" s="64">
        <v>285.284</v>
      </c>
      <c r="P45" s="81">
        <f t="shared" si="0"/>
        <v>2.0600279020204426</v>
      </c>
    </row>
    <row r="46" spans="1:16" ht="15">
      <c r="A46" s="82"/>
      <c r="B46" s="83"/>
      <c r="C46" s="82"/>
      <c r="D46" s="82"/>
      <c r="E46" s="84">
        <f>SUM(E3:E45)</f>
        <v>1324</v>
      </c>
      <c r="F46" s="4"/>
      <c r="G46" s="4"/>
      <c r="H46" s="4"/>
      <c r="I46" s="82"/>
      <c r="J46" s="4"/>
      <c r="K46" s="4"/>
      <c r="L46" s="4"/>
      <c r="M46" s="82"/>
      <c r="N46" s="82"/>
      <c r="O46" s="4"/>
      <c r="P46" s="85"/>
    </row>
    <row r="52" ht="15">
      <c r="G52" s="86"/>
    </row>
    <row r="54" spans="7:8" ht="15">
      <c r="G54" s="87"/>
      <c r="H54" s="87"/>
    </row>
    <row r="55" spans="8:10" ht="15">
      <c r="H55" s="88"/>
      <c r="J55" s="88"/>
    </row>
    <row r="58" ht="15">
      <c r="H58" s="87"/>
    </row>
    <row r="59" ht="15">
      <c r="K59" s="87"/>
    </row>
    <row r="60" ht="15">
      <c r="H60" s="87"/>
    </row>
    <row r="61" spans="8:10" ht="15">
      <c r="H61" s="87"/>
      <c r="I61" s="87"/>
      <c r="J61" s="88"/>
    </row>
  </sheetData>
  <sheetProtection/>
  <mergeCells count="12">
    <mergeCell ref="I1:L1"/>
    <mergeCell ref="A6:A8"/>
    <mergeCell ref="A21:A25"/>
    <mergeCell ref="A15:A20"/>
    <mergeCell ref="A26:A29"/>
    <mergeCell ref="A9:A14"/>
    <mergeCell ref="A33:A39"/>
    <mergeCell ref="A3:A5"/>
    <mergeCell ref="A40:A43"/>
    <mergeCell ref="A30:A32"/>
    <mergeCell ref="E1:H1"/>
    <mergeCell ref="A44:A45"/>
  </mergeCells>
  <printOptions/>
  <pageMargins left="0.75" right="0.75" top="1" bottom="1" header="0.5" footer="0.5"/>
  <pageSetup fitToHeight="0"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B12" sqref="B12"/>
    </sheetView>
  </sheetViews>
  <sheetFormatPr defaultColWidth="9.140625" defaultRowHeight="12.75"/>
  <cols>
    <col min="1" max="16384" width="9.140625" style="1" customWidth="1"/>
  </cols>
  <sheetData>
    <row r="1" spans="1:7" ht="39" customHeight="1">
      <c r="A1" s="128" t="s">
        <v>9</v>
      </c>
      <c r="B1" s="128"/>
      <c r="C1" s="128"/>
      <c r="D1" s="128"/>
      <c r="E1" s="128"/>
      <c r="F1" s="128"/>
      <c r="G1" s="128"/>
    </row>
    <row r="2" spans="1:7" ht="40.5" customHeight="1">
      <c r="A2" s="128" t="s">
        <v>10</v>
      </c>
      <c r="B2" s="128"/>
      <c r="C2" s="128"/>
      <c r="D2" s="128"/>
      <c r="E2" s="128"/>
      <c r="F2" s="128"/>
      <c r="G2" s="128"/>
    </row>
    <row r="3" spans="1:7" ht="24.75" customHeight="1">
      <c r="A3" s="128" t="s">
        <v>11</v>
      </c>
      <c r="B3" s="128"/>
      <c r="C3" s="128"/>
      <c r="D3" s="128"/>
      <c r="E3" s="128"/>
      <c r="F3" s="128"/>
      <c r="G3" s="128"/>
    </row>
    <row r="4" spans="1:7" ht="27" customHeight="1">
      <c r="A4" s="129" t="s">
        <v>220</v>
      </c>
      <c r="B4" s="129"/>
      <c r="C4" s="129"/>
      <c r="D4" s="129"/>
      <c r="E4" s="129"/>
      <c r="F4" s="129"/>
      <c r="G4" s="129"/>
    </row>
    <row r="5" ht="13.5" customHeight="1">
      <c r="A5" s="1" t="s">
        <v>12</v>
      </c>
    </row>
    <row r="6" ht="12.75">
      <c r="A6" s="1" t="s">
        <v>13</v>
      </c>
    </row>
  </sheetData>
  <sheetProtection/>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33"/>
  <sheetViews>
    <sheetView zoomScalePageLayoutView="0" workbookViewId="0" topLeftCell="A1">
      <selection activeCell="A3" sqref="A3:A5"/>
    </sheetView>
  </sheetViews>
  <sheetFormatPr defaultColWidth="9.140625" defaultRowHeight="12.75"/>
  <cols>
    <col min="1" max="1" width="8.140625" style="9" bestFit="1" customWidth="1"/>
    <col min="2" max="2" width="17.57421875" style="9" bestFit="1" customWidth="1"/>
    <col min="3" max="3" width="44.28125" style="89" bestFit="1" customWidth="1"/>
    <col min="4" max="4" width="18.140625" style="9" bestFit="1" customWidth="1"/>
    <col min="5" max="5" width="6.8515625" style="9" customWidth="1"/>
    <col min="6" max="6" width="9.140625" style="9" customWidth="1"/>
    <col min="7" max="7" width="9.421875" style="9" customWidth="1"/>
    <col min="8" max="8" width="11.8515625" style="9" customWidth="1"/>
    <col min="9" max="9" width="11.421875" style="91" customWidth="1"/>
    <col min="10" max="10" width="8.140625" style="9" bestFit="1" customWidth="1"/>
    <col min="11" max="11" width="7.57421875" style="9" bestFit="1" customWidth="1"/>
    <col min="12" max="12" width="11.140625" style="9" customWidth="1"/>
    <col min="13" max="13" width="21.00390625" style="9" customWidth="1"/>
    <col min="14" max="16384" width="9.140625" style="9" customWidth="1"/>
  </cols>
  <sheetData>
    <row r="1" spans="4:8" ht="15">
      <c r="D1" s="90"/>
      <c r="E1" s="90" t="s">
        <v>18</v>
      </c>
      <c r="F1" s="90"/>
      <c r="G1" s="90"/>
      <c r="H1" s="90"/>
    </row>
    <row r="2" spans="1:17" ht="75">
      <c r="A2" s="92" t="s">
        <v>0</v>
      </c>
      <c r="B2" s="92" t="s">
        <v>1</v>
      </c>
      <c r="C2" s="92" t="s">
        <v>2</v>
      </c>
      <c r="D2" s="92" t="s">
        <v>15</v>
      </c>
      <c r="E2" s="92" t="s">
        <v>19</v>
      </c>
      <c r="F2" s="92" t="s">
        <v>4</v>
      </c>
      <c r="G2" s="92" t="s">
        <v>5</v>
      </c>
      <c r="H2" s="92" t="s">
        <v>6</v>
      </c>
      <c r="I2" s="93" t="s">
        <v>17</v>
      </c>
      <c r="J2" s="130" t="s">
        <v>44</v>
      </c>
      <c r="K2" s="131"/>
      <c r="L2" s="94" t="s">
        <v>16</v>
      </c>
      <c r="M2" s="95"/>
      <c r="N2" s="95"/>
      <c r="O2" s="95"/>
      <c r="P2" s="95"/>
      <c r="Q2" s="95"/>
    </row>
    <row r="3" spans="1:17" ht="15">
      <c r="A3" s="134">
        <v>2</v>
      </c>
      <c r="B3" s="69" t="s">
        <v>22</v>
      </c>
      <c r="C3" s="96" t="s">
        <v>151</v>
      </c>
      <c r="D3" s="97" t="s">
        <v>152</v>
      </c>
      <c r="E3" s="106">
        <v>227</v>
      </c>
      <c r="F3" s="97">
        <v>241.560238</v>
      </c>
      <c r="G3" s="97">
        <v>203.111493</v>
      </c>
      <c r="H3" s="97">
        <v>165.007179</v>
      </c>
      <c r="I3" s="97">
        <v>293.3291062</v>
      </c>
      <c r="J3" s="98">
        <v>1.5</v>
      </c>
      <c r="K3" s="97">
        <f aca="true" t="shared" si="0" ref="K3:K33">IF(AND(I3&gt;0,J3&gt;0),I3*J3,"")</f>
        <v>439.9936593</v>
      </c>
      <c r="L3" s="99">
        <f aca="true" t="shared" si="1" ref="L3:L31">IF(I3&gt;0,H3/I3,"")</f>
        <v>0.562532580341664</v>
      </c>
      <c r="M3" s="95"/>
      <c r="N3" s="95"/>
      <c r="O3" s="95"/>
      <c r="P3" s="95"/>
      <c r="Q3" s="95"/>
    </row>
    <row r="4" spans="1:17" ht="15">
      <c r="A4" s="135"/>
      <c r="B4" s="69" t="s">
        <v>67</v>
      </c>
      <c r="C4" s="96" t="s">
        <v>68</v>
      </c>
      <c r="D4" s="97" t="s">
        <v>153</v>
      </c>
      <c r="E4" s="106">
        <v>5</v>
      </c>
      <c r="F4" s="97">
        <v>109.835037</v>
      </c>
      <c r="G4" s="97">
        <v>83.51374</v>
      </c>
      <c r="H4" s="97">
        <v>55.715854</v>
      </c>
      <c r="I4" s="97">
        <v>98.10338</v>
      </c>
      <c r="J4" s="98">
        <v>1.5</v>
      </c>
      <c r="K4" s="97">
        <f t="shared" si="0"/>
        <v>147.15507</v>
      </c>
      <c r="L4" s="99">
        <f t="shared" si="1"/>
        <v>0.5679300142360029</v>
      </c>
      <c r="M4" s="100"/>
      <c r="N4" s="95"/>
      <c r="O4" s="95"/>
      <c r="P4" s="95"/>
      <c r="Q4" s="95"/>
    </row>
    <row r="5" spans="1:17" ht="15">
      <c r="A5" s="136"/>
      <c r="B5" s="69">
        <v>2.2</v>
      </c>
      <c r="C5" s="96" t="s">
        <v>154</v>
      </c>
      <c r="D5" s="97" t="s">
        <v>155</v>
      </c>
      <c r="E5" s="106">
        <v>103</v>
      </c>
      <c r="F5" s="97">
        <v>499.638795</v>
      </c>
      <c r="G5" s="97">
        <v>424.329926</v>
      </c>
      <c r="H5" s="97">
        <v>278.416461</v>
      </c>
      <c r="I5" s="97">
        <v>448.1863344737</v>
      </c>
      <c r="J5" s="98">
        <v>1.5</v>
      </c>
      <c r="K5" s="97">
        <f t="shared" si="0"/>
        <v>672.27950171055</v>
      </c>
      <c r="L5" s="98">
        <f t="shared" si="1"/>
        <v>0.6212069391337895</v>
      </c>
      <c r="M5" s="95"/>
      <c r="N5" s="95"/>
      <c r="O5" s="95"/>
      <c r="P5" s="95"/>
      <c r="Q5" s="95"/>
    </row>
    <row r="6" spans="1:17" ht="15">
      <c r="A6" s="134">
        <v>3</v>
      </c>
      <c r="B6" s="69" t="s">
        <v>156</v>
      </c>
      <c r="C6" s="96" t="s">
        <v>25</v>
      </c>
      <c r="D6" s="97" t="s">
        <v>157</v>
      </c>
      <c r="E6" s="106">
        <v>3</v>
      </c>
      <c r="F6" s="97">
        <v>3.61769</v>
      </c>
      <c r="G6" s="97">
        <v>3.010983</v>
      </c>
      <c r="H6" s="97">
        <v>1.80659</v>
      </c>
      <c r="I6" s="97">
        <v>148.0119315898</v>
      </c>
      <c r="J6" s="98"/>
      <c r="K6" s="97">
        <f t="shared" si="0"/>
      </c>
      <c r="L6" s="98">
        <f t="shared" si="1"/>
        <v>0.012205705179274195</v>
      </c>
      <c r="M6" s="95"/>
      <c r="N6" s="95"/>
      <c r="O6" s="95"/>
      <c r="P6" s="95"/>
      <c r="Q6" s="95"/>
    </row>
    <row r="7" spans="1:17" ht="15">
      <c r="A7" s="135"/>
      <c r="B7" s="69" t="s">
        <v>158</v>
      </c>
      <c r="C7" s="96" t="s">
        <v>159</v>
      </c>
      <c r="D7" s="97" t="s">
        <v>160</v>
      </c>
      <c r="E7" s="106">
        <v>2</v>
      </c>
      <c r="F7" s="97">
        <v>7.299319</v>
      </c>
      <c r="G7" s="97">
        <v>6.84447</v>
      </c>
      <c r="H7" s="97">
        <v>4.106682</v>
      </c>
      <c r="I7" s="97">
        <v>148.0119315898</v>
      </c>
      <c r="J7" s="98"/>
      <c r="K7" s="97">
        <f t="shared" si="0"/>
      </c>
      <c r="L7" s="98">
        <f t="shared" si="1"/>
        <v>0.027745614531815253</v>
      </c>
      <c r="P7" s="95"/>
      <c r="Q7" s="95"/>
    </row>
    <row r="8" spans="1:17" ht="15">
      <c r="A8" s="135"/>
      <c r="B8" s="69" t="s">
        <v>32</v>
      </c>
      <c r="C8" s="96" t="s">
        <v>161</v>
      </c>
      <c r="D8" s="97" t="s">
        <v>162</v>
      </c>
      <c r="E8" s="106">
        <v>39</v>
      </c>
      <c r="F8" s="97">
        <v>404.281243</v>
      </c>
      <c r="G8" s="97">
        <v>328.377096</v>
      </c>
      <c r="H8" s="97">
        <v>317.017086</v>
      </c>
      <c r="I8" s="97">
        <v>280.2948577805</v>
      </c>
      <c r="J8" s="98">
        <v>2</v>
      </c>
      <c r="K8" s="97">
        <f t="shared" si="0"/>
        <v>560.589715561</v>
      </c>
      <c r="L8" s="98">
        <f t="shared" si="1"/>
        <v>1.1310128502188124</v>
      </c>
      <c r="P8" s="95"/>
      <c r="Q8" s="95"/>
    </row>
    <row r="9" spans="1:17" ht="15">
      <c r="A9" s="136"/>
      <c r="B9" s="69">
        <v>3.2</v>
      </c>
      <c r="C9" s="96" t="s">
        <v>163</v>
      </c>
      <c r="D9" s="97" t="s">
        <v>164</v>
      </c>
      <c r="E9" s="106">
        <v>3</v>
      </c>
      <c r="F9" s="97">
        <v>97.213237</v>
      </c>
      <c r="G9" s="97">
        <v>90.87354</v>
      </c>
      <c r="H9" s="97">
        <v>89.044633</v>
      </c>
      <c r="I9" s="97">
        <v>262.4153262835</v>
      </c>
      <c r="J9" s="98"/>
      <c r="K9" s="97">
        <f t="shared" si="0"/>
      </c>
      <c r="L9" s="98">
        <f t="shared" si="1"/>
        <v>0.3393271050937047</v>
      </c>
      <c r="P9" s="95"/>
      <c r="Q9" s="95"/>
    </row>
    <row r="10" spans="1:17" ht="15">
      <c r="A10" s="134">
        <v>4</v>
      </c>
      <c r="B10" s="69">
        <v>4.1</v>
      </c>
      <c r="C10" s="96" t="s">
        <v>165</v>
      </c>
      <c r="D10" s="97" t="s">
        <v>166</v>
      </c>
      <c r="E10" s="106">
        <v>1</v>
      </c>
      <c r="F10" s="97">
        <v>114.197308</v>
      </c>
      <c r="G10" s="97">
        <v>101.878555</v>
      </c>
      <c r="H10" s="97">
        <v>99.840984</v>
      </c>
      <c r="I10" s="97">
        <v>864.676786174</v>
      </c>
      <c r="J10" s="98"/>
      <c r="K10" s="97">
        <f t="shared" si="0"/>
      </c>
      <c r="L10" s="98">
        <f t="shared" si="1"/>
        <v>0.11546624773144873</v>
      </c>
      <c r="P10" s="95"/>
      <c r="Q10" s="95"/>
    </row>
    <row r="11" spans="1:17" ht="15">
      <c r="A11" s="136"/>
      <c r="B11" s="69">
        <v>4.3</v>
      </c>
      <c r="C11" s="96" t="s">
        <v>88</v>
      </c>
      <c r="D11" s="97" t="s">
        <v>166</v>
      </c>
      <c r="E11" s="106">
        <v>1</v>
      </c>
      <c r="F11" s="97">
        <v>6.42513</v>
      </c>
      <c r="G11" s="97">
        <v>6.411848</v>
      </c>
      <c r="H11" s="97">
        <v>6.283611</v>
      </c>
      <c r="I11" s="97">
        <v>45.139492408</v>
      </c>
      <c r="J11" s="98"/>
      <c r="K11" s="97">
        <f t="shared" si="0"/>
      </c>
      <c r="L11" s="98">
        <f t="shared" si="1"/>
        <v>0.13920429018573469</v>
      </c>
      <c r="P11" s="95"/>
      <c r="Q11" s="95"/>
    </row>
    <row r="12" spans="1:17" ht="15">
      <c r="A12" s="134">
        <v>5</v>
      </c>
      <c r="B12" s="69">
        <v>5.1</v>
      </c>
      <c r="C12" s="96" t="s">
        <v>20</v>
      </c>
      <c r="D12" s="97" t="s">
        <v>167</v>
      </c>
      <c r="E12" s="106">
        <v>30</v>
      </c>
      <c r="F12" s="97">
        <v>376.69907</v>
      </c>
      <c r="G12" s="97">
        <v>373.347963</v>
      </c>
      <c r="H12" s="97">
        <v>365.880795</v>
      </c>
      <c r="I12" s="97">
        <v>204.1059631985</v>
      </c>
      <c r="J12" s="98">
        <v>1.7926</v>
      </c>
      <c r="K12" s="97">
        <f t="shared" si="0"/>
        <v>365.8803496296311</v>
      </c>
      <c r="L12" s="98">
        <f t="shared" si="1"/>
        <v>1.7926021820546636</v>
      </c>
      <c r="P12" s="95"/>
      <c r="Q12" s="95"/>
    </row>
    <row r="13" spans="1:17" ht="15">
      <c r="A13" s="135"/>
      <c r="B13" s="69" t="s">
        <v>168</v>
      </c>
      <c r="C13" s="96" t="s">
        <v>169</v>
      </c>
      <c r="D13" s="97" t="s">
        <v>170</v>
      </c>
      <c r="E13" s="106">
        <v>3</v>
      </c>
      <c r="F13" s="97">
        <v>58.992061</v>
      </c>
      <c r="G13" s="97">
        <v>57.321716</v>
      </c>
      <c r="H13" s="97">
        <v>56.175281</v>
      </c>
      <c r="I13" s="97">
        <v>102.056089</v>
      </c>
      <c r="J13" s="98"/>
      <c r="K13" s="97">
        <f t="shared" si="0"/>
      </c>
      <c r="L13" s="98">
        <f t="shared" si="1"/>
        <v>0.5504353689273748</v>
      </c>
      <c r="P13" s="95"/>
      <c r="Q13" s="95"/>
    </row>
    <row r="14" spans="1:17" ht="15">
      <c r="A14" s="135"/>
      <c r="B14" s="69" t="s">
        <v>171</v>
      </c>
      <c r="C14" s="96" t="s">
        <v>26</v>
      </c>
      <c r="D14" s="97" t="s">
        <v>172</v>
      </c>
      <c r="E14" s="106">
        <v>5</v>
      </c>
      <c r="F14" s="97">
        <v>37.758233</v>
      </c>
      <c r="G14" s="97">
        <v>37.058343</v>
      </c>
      <c r="H14" s="97">
        <v>36.317176</v>
      </c>
      <c r="I14" s="97">
        <v>57.7154709389</v>
      </c>
      <c r="J14" s="98"/>
      <c r="K14" s="97">
        <f t="shared" si="0"/>
      </c>
      <c r="L14" s="98">
        <f t="shared" si="1"/>
        <v>0.6292450777790045</v>
      </c>
      <c r="P14" s="95"/>
      <c r="Q14" s="95"/>
    </row>
    <row r="15" spans="1:17" ht="15">
      <c r="A15" s="136"/>
      <c r="B15" s="69" t="s">
        <v>173</v>
      </c>
      <c r="C15" s="96" t="s">
        <v>174</v>
      </c>
      <c r="D15" s="97" t="s">
        <v>175</v>
      </c>
      <c r="E15" s="106">
        <v>6</v>
      </c>
      <c r="F15" s="97">
        <v>35.559547</v>
      </c>
      <c r="G15" s="97">
        <v>34.987952</v>
      </c>
      <c r="H15" s="97">
        <v>34.281638</v>
      </c>
      <c r="I15" s="97">
        <v>57.7154709389</v>
      </c>
      <c r="J15" s="98"/>
      <c r="K15" s="97">
        <f t="shared" si="0"/>
      </c>
      <c r="L15" s="98">
        <f t="shared" si="1"/>
        <v>0.5939765792830829</v>
      </c>
      <c r="P15" s="95"/>
      <c r="Q15" s="95"/>
    </row>
    <row r="16" spans="1:17" ht="15">
      <c r="A16" s="134">
        <v>6</v>
      </c>
      <c r="B16" s="69" t="s">
        <v>176</v>
      </c>
      <c r="C16" s="69" t="s">
        <v>177</v>
      </c>
      <c r="D16" s="69" t="s">
        <v>178</v>
      </c>
      <c r="E16" s="107">
        <v>2</v>
      </c>
      <c r="F16" s="97">
        <v>25.236821</v>
      </c>
      <c r="G16" s="97">
        <v>24.725767</v>
      </c>
      <c r="H16" s="97">
        <v>24.231251</v>
      </c>
      <c r="I16" s="97">
        <v>773.6049800749</v>
      </c>
      <c r="J16" s="98"/>
      <c r="K16" s="97">
        <f t="shared" si="0"/>
      </c>
      <c r="L16" s="98">
        <f t="shared" si="1"/>
        <v>0.031322511648844274</v>
      </c>
      <c r="P16" s="95"/>
      <c r="Q16" s="95"/>
    </row>
    <row r="17" spans="1:17" ht="15">
      <c r="A17" s="136"/>
      <c r="B17" s="69" t="s">
        <v>179</v>
      </c>
      <c r="C17" s="96" t="s">
        <v>180</v>
      </c>
      <c r="D17" s="97" t="s">
        <v>181</v>
      </c>
      <c r="E17" s="106">
        <v>5</v>
      </c>
      <c r="F17" s="97">
        <v>1213.250168</v>
      </c>
      <c r="G17" s="97">
        <v>1149.492707</v>
      </c>
      <c r="H17" s="97">
        <v>1126.502842</v>
      </c>
      <c r="I17" s="97">
        <v>641.5230658049</v>
      </c>
      <c r="J17" s="98">
        <v>1.5</v>
      </c>
      <c r="K17" s="97">
        <f t="shared" si="0"/>
        <v>962.2845987073501</v>
      </c>
      <c r="L17" s="98">
        <f t="shared" si="1"/>
        <v>1.755981822082438</v>
      </c>
      <c r="P17" s="95"/>
      <c r="Q17" s="95"/>
    </row>
    <row r="18" spans="1:17" ht="15">
      <c r="A18" s="134">
        <v>7</v>
      </c>
      <c r="B18" s="69" t="s">
        <v>182</v>
      </c>
      <c r="C18" s="96" t="s">
        <v>28</v>
      </c>
      <c r="D18" s="97" t="s">
        <v>183</v>
      </c>
      <c r="E18" s="106">
        <v>3</v>
      </c>
      <c r="F18" s="97">
        <v>29.41071</v>
      </c>
      <c r="G18" s="97">
        <v>29.389424</v>
      </c>
      <c r="H18" s="97">
        <v>28.801636</v>
      </c>
      <c r="I18" s="97">
        <v>71.5639155025</v>
      </c>
      <c r="J18" s="98"/>
      <c r="K18" s="97">
        <f t="shared" si="0"/>
      </c>
      <c r="L18" s="98">
        <f t="shared" si="1"/>
        <v>0.402460315338585</v>
      </c>
      <c r="P18" s="95"/>
      <c r="Q18" s="95"/>
    </row>
    <row r="19" spans="1:17" ht="15">
      <c r="A19" s="136"/>
      <c r="B19" s="69" t="s">
        <v>184</v>
      </c>
      <c r="C19" s="96" t="s">
        <v>38</v>
      </c>
      <c r="D19" s="97" t="s">
        <v>185</v>
      </c>
      <c r="E19" s="106">
        <v>3</v>
      </c>
      <c r="F19" s="97">
        <v>49.05907</v>
      </c>
      <c r="G19" s="97">
        <v>48.86206</v>
      </c>
      <c r="H19" s="97">
        <v>47.874085</v>
      </c>
      <c r="I19" s="97">
        <v>71.5639155025</v>
      </c>
      <c r="J19" s="98"/>
      <c r="K19" s="97">
        <f t="shared" si="0"/>
      </c>
      <c r="L19" s="98">
        <f t="shared" si="1"/>
        <v>0.6689696149776431</v>
      </c>
      <c r="P19" s="95"/>
      <c r="Q19" s="95"/>
    </row>
    <row r="20" spans="1:17" ht="15">
      <c r="A20" s="134">
        <v>8</v>
      </c>
      <c r="B20" s="69" t="s">
        <v>186</v>
      </c>
      <c r="C20" s="96" t="s">
        <v>187</v>
      </c>
      <c r="D20" s="97" t="s">
        <v>188</v>
      </c>
      <c r="E20" s="106">
        <v>2</v>
      </c>
      <c r="F20" s="97">
        <v>12.120858</v>
      </c>
      <c r="G20" s="97">
        <v>12.120858</v>
      </c>
      <c r="H20" s="97">
        <v>11.878441</v>
      </c>
      <c r="I20" s="97">
        <v>133.7905607075</v>
      </c>
      <c r="J20" s="98">
        <v>2</v>
      </c>
      <c r="K20" s="97">
        <f t="shared" si="0"/>
        <v>267.581121415</v>
      </c>
      <c r="L20" s="98">
        <f t="shared" si="1"/>
        <v>0.08878384945234871</v>
      </c>
      <c r="P20" s="95"/>
      <c r="Q20" s="95"/>
    </row>
    <row r="21" spans="1:17" ht="15">
      <c r="A21" s="135"/>
      <c r="B21" s="69" t="s">
        <v>189</v>
      </c>
      <c r="C21" s="69" t="s">
        <v>190</v>
      </c>
      <c r="D21" s="69" t="s">
        <v>191</v>
      </c>
      <c r="E21" s="107">
        <v>5</v>
      </c>
      <c r="F21" s="97">
        <v>96.142898</v>
      </c>
      <c r="G21" s="97">
        <v>96.142898</v>
      </c>
      <c r="H21" s="97">
        <v>85.232764</v>
      </c>
      <c r="I21" s="97">
        <v>557.616489336</v>
      </c>
      <c r="J21" s="101"/>
      <c r="K21" s="101">
        <f t="shared" si="0"/>
      </c>
      <c r="L21" s="98">
        <f t="shared" si="1"/>
        <v>0.15285194328003768</v>
      </c>
      <c r="P21" s="95"/>
      <c r="Q21" s="95"/>
    </row>
    <row r="22" spans="1:17" ht="15">
      <c r="A22" s="135"/>
      <c r="B22" s="69" t="s">
        <v>192</v>
      </c>
      <c r="C22" s="96" t="s">
        <v>193</v>
      </c>
      <c r="D22" s="97" t="s">
        <v>194</v>
      </c>
      <c r="E22" s="106">
        <v>3</v>
      </c>
      <c r="F22" s="97">
        <v>30.911535</v>
      </c>
      <c r="G22" s="97">
        <v>20.448145</v>
      </c>
      <c r="H22" s="97">
        <v>20.039183</v>
      </c>
      <c r="I22" s="97">
        <v>294.024402</v>
      </c>
      <c r="J22" s="98"/>
      <c r="K22" s="97">
        <f t="shared" si="0"/>
      </c>
      <c r="L22" s="98">
        <f t="shared" si="1"/>
        <v>0.06815482954370569</v>
      </c>
      <c r="P22" s="95"/>
      <c r="Q22" s="95"/>
    </row>
    <row r="23" spans="1:17" ht="15">
      <c r="A23" s="135"/>
      <c r="B23" s="69" t="s">
        <v>195</v>
      </c>
      <c r="C23" s="96" t="s">
        <v>126</v>
      </c>
      <c r="D23" s="97" t="s">
        <v>191</v>
      </c>
      <c r="E23" s="106">
        <v>5</v>
      </c>
      <c r="F23" s="97">
        <v>157.319469</v>
      </c>
      <c r="G23" s="97">
        <v>157.193859</v>
      </c>
      <c r="H23" s="97">
        <v>142.988355</v>
      </c>
      <c r="I23" s="97">
        <v>214.3035</v>
      </c>
      <c r="J23" s="98"/>
      <c r="K23" s="97">
        <f t="shared" si="0"/>
      </c>
      <c r="L23" s="98">
        <f t="shared" si="1"/>
        <v>0.6672236104403335</v>
      </c>
      <c r="P23" s="95"/>
      <c r="Q23" s="95"/>
    </row>
    <row r="24" spans="1:17" ht="15">
      <c r="A24" s="135"/>
      <c r="B24" s="69" t="s">
        <v>196</v>
      </c>
      <c r="C24" s="96" t="s">
        <v>197</v>
      </c>
      <c r="D24" s="97" t="s">
        <v>198</v>
      </c>
      <c r="E24" s="106">
        <v>14</v>
      </c>
      <c r="F24" s="97">
        <v>40.835733</v>
      </c>
      <c r="G24" s="97">
        <v>39.075102</v>
      </c>
      <c r="H24" s="97">
        <v>38.28949</v>
      </c>
      <c r="I24" s="97">
        <v>22.3422780647</v>
      </c>
      <c r="J24" s="98">
        <v>2</v>
      </c>
      <c r="K24" s="97">
        <f t="shared" si="0"/>
        <v>44.6845561294</v>
      </c>
      <c r="L24" s="98">
        <f t="shared" si="1"/>
        <v>1.7137683941234276</v>
      </c>
      <c r="P24" s="95"/>
      <c r="Q24" s="95"/>
    </row>
    <row r="25" spans="1:17" ht="15">
      <c r="A25" s="135"/>
      <c r="B25" s="69" t="s">
        <v>199</v>
      </c>
      <c r="C25" s="96" t="s">
        <v>200</v>
      </c>
      <c r="D25" s="97" t="s">
        <v>201</v>
      </c>
      <c r="E25" s="106">
        <v>6</v>
      </c>
      <c r="F25" s="97">
        <v>23.170975</v>
      </c>
      <c r="G25" s="97">
        <v>22.566491</v>
      </c>
      <c r="H25" s="97">
        <v>22.115158</v>
      </c>
      <c r="I25" s="97">
        <v>77.7064491</v>
      </c>
      <c r="J25" s="98"/>
      <c r="K25" s="97">
        <f t="shared" si="0"/>
      </c>
      <c r="L25" s="98">
        <f t="shared" si="1"/>
        <v>0.284598746386418</v>
      </c>
      <c r="P25" s="95"/>
      <c r="Q25" s="95"/>
    </row>
    <row r="26" spans="1:17" ht="15">
      <c r="A26" s="135"/>
      <c r="B26" s="69" t="s">
        <v>202</v>
      </c>
      <c r="C26" s="96" t="s">
        <v>203</v>
      </c>
      <c r="D26" s="97" t="s">
        <v>204</v>
      </c>
      <c r="E26" s="106">
        <v>1</v>
      </c>
      <c r="F26" s="97">
        <v>5.497999</v>
      </c>
      <c r="G26" s="97">
        <v>4.520688</v>
      </c>
      <c r="H26" s="97">
        <v>4.430274</v>
      </c>
      <c r="I26" s="97">
        <v>349.5623446</v>
      </c>
      <c r="J26" s="98"/>
      <c r="K26" s="97">
        <f t="shared" si="0"/>
      </c>
      <c r="L26" s="98">
        <f t="shared" si="1"/>
        <v>0.012673773558389159</v>
      </c>
      <c r="P26" s="95"/>
      <c r="Q26" s="95"/>
    </row>
    <row r="27" spans="1:17" ht="15">
      <c r="A27" s="136"/>
      <c r="B27" s="69" t="s">
        <v>205</v>
      </c>
      <c r="C27" s="96" t="s">
        <v>206</v>
      </c>
      <c r="D27" s="97" t="s">
        <v>207</v>
      </c>
      <c r="E27" s="106">
        <v>1</v>
      </c>
      <c r="F27" s="97">
        <v>84.38834</v>
      </c>
      <c r="G27" s="97">
        <v>84.38834</v>
      </c>
      <c r="H27" s="97">
        <v>59.071838</v>
      </c>
      <c r="I27" s="97">
        <v>451.9709104722</v>
      </c>
      <c r="J27" s="98"/>
      <c r="K27" s="97">
        <f t="shared" si="0"/>
      </c>
      <c r="L27" s="98">
        <f t="shared" si="1"/>
        <v>0.13069831847869204</v>
      </c>
      <c r="P27" s="95"/>
      <c r="Q27" s="95"/>
    </row>
    <row r="28" spans="1:17" ht="15">
      <c r="A28" s="134">
        <v>10</v>
      </c>
      <c r="B28" s="69" t="s">
        <v>208</v>
      </c>
      <c r="C28" s="96" t="s">
        <v>60</v>
      </c>
      <c r="D28" s="97" t="s">
        <v>209</v>
      </c>
      <c r="E28" s="106">
        <v>4</v>
      </c>
      <c r="F28" s="97">
        <v>18.940027</v>
      </c>
      <c r="G28" s="97">
        <v>18.445575</v>
      </c>
      <c r="H28" s="97">
        <v>18.076664</v>
      </c>
      <c r="I28" s="97">
        <v>15.9516143503</v>
      </c>
      <c r="J28" s="98"/>
      <c r="K28" s="97">
        <f t="shared" si="0"/>
      </c>
      <c r="L28" s="98">
        <f t="shared" si="1"/>
        <v>1.1332184694936558</v>
      </c>
      <c r="P28" s="95"/>
      <c r="Q28" s="95"/>
    </row>
    <row r="29" spans="1:17" ht="15">
      <c r="A29" s="135"/>
      <c r="B29" s="69" t="s">
        <v>210</v>
      </c>
      <c r="C29" s="96" t="s">
        <v>211</v>
      </c>
      <c r="D29" s="97" t="s">
        <v>212</v>
      </c>
      <c r="E29" s="106">
        <v>2</v>
      </c>
      <c r="F29" s="97">
        <v>43.642888</v>
      </c>
      <c r="G29" s="97">
        <v>42.901784</v>
      </c>
      <c r="H29" s="97">
        <v>42.901784</v>
      </c>
      <c r="I29" s="97">
        <v>59.607613688</v>
      </c>
      <c r="J29" s="98"/>
      <c r="K29" s="97">
        <f t="shared" si="0"/>
      </c>
      <c r="L29" s="98">
        <f t="shared" si="1"/>
        <v>0.7197366468075342</v>
      </c>
      <c r="P29" s="95"/>
      <c r="Q29" s="95"/>
    </row>
    <row r="30" spans="1:17" ht="15" customHeight="1">
      <c r="A30" s="135"/>
      <c r="B30" s="69" t="s">
        <v>213</v>
      </c>
      <c r="C30" s="96" t="s">
        <v>59</v>
      </c>
      <c r="D30" s="97" t="s">
        <v>214</v>
      </c>
      <c r="E30" s="106">
        <v>18</v>
      </c>
      <c r="F30" s="97">
        <v>63.165687</v>
      </c>
      <c r="G30" s="97">
        <v>60.890096</v>
      </c>
      <c r="H30" s="97">
        <v>59.669365</v>
      </c>
      <c r="I30" s="97">
        <v>71.2616713707</v>
      </c>
      <c r="J30" s="98"/>
      <c r="K30" s="97">
        <f t="shared" si="0"/>
      </c>
      <c r="L30" s="98">
        <f t="shared" si="1"/>
        <v>0.8373276103727999</v>
      </c>
      <c r="P30" s="95"/>
      <c r="Q30" s="95"/>
    </row>
    <row r="31" spans="1:17" ht="15">
      <c r="A31" s="135"/>
      <c r="B31" s="69" t="s">
        <v>215</v>
      </c>
      <c r="C31" s="96" t="s">
        <v>70</v>
      </c>
      <c r="D31" s="97" t="s">
        <v>153</v>
      </c>
      <c r="E31" s="106">
        <v>10</v>
      </c>
      <c r="F31" s="97">
        <v>59.185547</v>
      </c>
      <c r="G31" s="97">
        <v>58.420837</v>
      </c>
      <c r="H31" s="97">
        <v>57.234357</v>
      </c>
      <c r="I31" s="97">
        <v>66.8378375563</v>
      </c>
      <c r="J31" s="98">
        <v>1.808</v>
      </c>
      <c r="K31" s="97">
        <f t="shared" si="0"/>
        <v>120.84281030179041</v>
      </c>
      <c r="L31" s="98">
        <f t="shared" si="1"/>
        <v>0.856316707610257</v>
      </c>
      <c r="P31" s="95"/>
      <c r="Q31" s="95"/>
    </row>
    <row r="32" spans="1:17" ht="15">
      <c r="A32" s="135"/>
      <c r="B32" s="69" t="s">
        <v>216</v>
      </c>
      <c r="C32" s="96" t="s">
        <v>217</v>
      </c>
      <c r="D32" s="133" t="s">
        <v>222</v>
      </c>
      <c r="E32" s="106">
        <v>1</v>
      </c>
      <c r="F32" s="97">
        <v>103.595247</v>
      </c>
      <c r="G32" s="97">
        <v>96.956021</v>
      </c>
      <c r="H32" s="97">
        <v>82.412618</v>
      </c>
      <c r="I32" s="102" t="s">
        <v>138</v>
      </c>
      <c r="J32" s="98"/>
      <c r="K32" s="97">
        <f t="shared" si="0"/>
      </c>
      <c r="L32" s="102" t="s">
        <v>138</v>
      </c>
      <c r="M32" s="95"/>
      <c r="N32" s="95"/>
      <c r="O32" s="95"/>
      <c r="P32" s="95"/>
      <c r="Q32" s="95"/>
    </row>
    <row r="33" spans="1:12" ht="15">
      <c r="A33" s="136"/>
      <c r="B33" s="69" t="s">
        <v>218</v>
      </c>
      <c r="C33" s="96" t="s">
        <v>219</v>
      </c>
      <c r="D33" s="133" t="s">
        <v>222</v>
      </c>
      <c r="E33" s="106">
        <v>1</v>
      </c>
      <c r="F33" s="97">
        <v>110.508035</v>
      </c>
      <c r="G33" s="97">
        <v>85.925377</v>
      </c>
      <c r="H33" s="97">
        <v>73.036571</v>
      </c>
      <c r="I33" s="102" t="s">
        <v>138</v>
      </c>
      <c r="J33" s="98"/>
      <c r="K33" s="97">
        <f t="shared" si="0"/>
      </c>
      <c r="L33" s="102" t="s">
        <v>138</v>
      </c>
    </row>
  </sheetData>
  <sheetProtection/>
  <mergeCells count="9">
    <mergeCell ref="A18:A19"/>
    <mergeCell ref="A20:A27"/>
    <mergeCell ref="A28:A33"/>
    <mergeCell ref="J2:K2"/>
    <mergeCell ref="A3:A5"/>
    <mergeCell ref="A6:A9"/>
    <mergeCell ref="A10:A11"/>
    <mergeCell ref="A12:A15"/>
    <mergeCell ref="A16:A17"/>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Cristina Bodron</cp:lastModifiedBy>
  <cp:lastPrinted>2019-06-25T07:39:48Z</cp:lastPrinted>
  <dcterms:created xsi:type="dcterms:W3CDTF">2016-06-29T09:37:39Z</dcterms:created>
  <dcterms:modified xsi:type="dcterms:W3CDTF">2019-07-04T13:09:18Z</dcterms:modified>
  <cp:category/>
  <cp:version/>
  <cp:contentType/>
  <cp:contentStatus/>
</cp:coreProperties>
</file>